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cunovodstvo\Desktop\STARA RADNA DO 2018\FIN.PLANOVI\FP 2025-2027\"/>
    </mc:Choice>
  </mc:AlternateContent>
  <bookViews>
    <workbookView xWindow="0" yWindow="0" windowWidth="28800" windowHeight="14130"/>
  </bookViews>
  <sheets>
    <sheet name="SAŽETAK" sheetId="2" r:id="rId1"/>
    <sheet name="RAČUN PRIHODA I RASHODA" sheetId="1" r:id="rId2"/>
    <sheet name="RASHODI PREMA FUNK.KLASIF." sheetId="3" r:id="rId3"/>
    <sheet name="RAČUN FINANCIRANJA" sheetId="4" r:id="rId4"/>
    <sheet name="POSEBNI DIO" sheetId="8" r:id="rId5"/>
  </sheets>
  <definedNames>
    <definedName name="_xlnm.Print_Titles" localSheetId="4">'POSEBNI DIO'!$4:$4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8" l="1"/>
  <c r="G9" i="8"/>
  <c r="F8" i="8"/>
  <c r="F9" i="8"/>
  <c r="E8" i="8"/>
  <c r="E9" i="8"/>
  <c r="D8" i="8"/>
  <c r="D9" i="8"/>
  <c r="C8" i="8"/>
  <c r="C9" i="8"/>
  <c r="D7" i="8"/>
  <c r="E7" i="8"/>
  <c r="F7" i="8"/>
  <c r="G7" i="8"/>
  <c r="C7" i="8"/>
  <c r="F26" i="2" l="1"/>
  <c r="G26" i="2"/>
  <c r="C11" i="8"/>
  <c r="D11" i="8"/>
  <c r="E11" i="8"/>
  <c r="E10" i="8" s="1"/>
  <c r="F11" i="8"/>
  <c r="G11" i="8"/>
  <c r="C12" i="8"/>
  <c r="D12" i="8"/>
  <c r="E12" i="8"/>
  <c r="F12" i="8"/>
  <c r="G12" i="8"/>
  <c r="D15" i="8"/>
  <c r="C16" i="8"/>
  <c r="C15" i="8" s="1"/>
  <c r="C10" i="8" s="1"/>
  <c r="D16" i="8"/>
  <c r="E16" i="8"/>
  <c r="E15" i="8" s="1"/>
  <c r="F16" i="8"/>
  <c r="F15" i="8" s="1"/>
  <c r="G16" i="8"/>
  <c r="G15" i="8" s="1"/>
  <c r="G10" i="8" s="1"/>
  <c r="C20" i="8"/>
  <c r="D20" i="8"/>
  <c r="E20" i="8"/>
  <c r="E19" i="8" s="1"/>
  <c r="F20" i="8"/>
  <c r="F19" i="8" s="1"/>
  <c r="G20" i="8"/>
  <c r="C24" i="8"/>
  <c r="D24" i="8"/>
  <c r="E24" i="8"/>
  <c r="F24" i="8"/>
  <c r="G24" i="8"/>
  <c r="C30" i="8"/>
  <c r="D30" i="8"/>
  <c r="E30" i="8"/>
  <c r="F30" i="8"/>
  <c r="G30" i="8"/>
  <c r="C33" i="8"/>
  <c r="D33" i="8"/>
  <c r="E33" i="8"/>
  <c r="F33" i="8"/>
  <c r="G33" i="8"/>
  <c r="C37" i="8"/>
  <c r="D37" i="8"/>
  <c r="E37" i="8"/>
  <c r="F37" i="8"/>
  <c r="G37" i="8"/>
  <c r="C41" i="8"/>
  <c r="D41" i="8"/>
  <c r="E41" i="8"/>
  <c r="F41" i="8"/>
  <c r="G41" i="8"/>
  <c r="C45" i="8"/>
  <c r="D45" i="8"/>
  <c r="E45" i="8"/>
  <c r="F45" i="8"/>
  <c r="G45" i="8"/>
  <c r="C49" i="8"/>
  <c r="D49" i="8"/>
  <c r="E49" i="8"/>
  <c r="F49" i="8"/>
  <c r="G49" i="8"/>
  <c r="C53" i="8"/>
  <c r="C52" i="8" s="1"/>
  <c r="D53" i="8"/>
  <c r="D52" i="8" s="1"/>
  <c r="E53" i="8"/>
  <c r="E52" i="8" s="1"/>
  <c r="F53" i="8"/>
  <c r="F52" i="8" s="1"/>
  <c r="G53" i="8"/>
  <c r="G52" i="8" s="1"/>
  <c r="C57" i="8"/>
  <c r="C56" i="8" s="1"/>
  <c r="D57" i="8"/>
  <c r="D56" i="8" s="1"/>
  <c r="E57" i="8"/>
  <c r="E56" i="8" s="1"/>
  <c r="F57" i="8"/>
  <c r="F56" i="8" s="1"/>
  <c r="G57" i="8"/>
  <c r="G56" i="8" s="1"/>
  <c r="C59" i="8"/>
  <c r="G59" i="8"/>
  <c r="C60" i="8"/>
  <c r="D60" i="8"/>
  <c r="D59" i="8" s="1"/>
  <c r="E60" i="8"/>
  <c r="E59" i="8" s="1"/>
  <c r="F60" i="8"/>
  <c r="F59" i="8" s="1"/>
  <c r="G60" i="8"/>
  <c r="C63" i="8"/>
  <c r="D63" i="8"/>
  <c r="D62" i="8" s="1"/>
  <c r="E63" i="8"/>
  <c r="E62" i="8" s="1"/>
  <c r="F63" i="8"/>
  <c r="G63" i="8"/>
  <c r="C65" i="8"/>
  <c r="D65" i="8"/>
  <c r="E65" i="8"/>
  <c r="F65" i="8"/>
  <c r="G65" i="8"/>
  <c r="C70" i="8"/>
  <c r="C69" i="8" s="1"/>
  <c r="D70" i="8"/>
  <c r="D69" i="8" s="1"/>
  <c r="E70" i="8"/>
  <c r="E69" i="8" s="1"/>
  <c r="F70" i="8"/>
  <c r="F69" i="8" s="1"/>
  <c r="G70" i="8"/>
  <c r="G69" i="8" s="1"/>
  <c r="D72" i="8"/>
  <c r="C73" i="8"/>
  <c r="C72" i="8" s="1"/>
  <c r="D73" i="8"/>
  <c r="E73" i="8"/>
  <c r="F73" i="8"/>
  <c r="G73" i="8"/>
  <c r="G72" i="8" s="1"/>
  <c r="C75" i="8"/>
  <c r="D75" i="8"/>
  <c r="E75" i="8"/>
  <c r="F75" i="8"/>
  <c r="G75" i="8"/>
  <c r="E77" i="8"/>
  <c r="C78" i="8"/>
  <c r="C77" i="8" s="1"/>
  <c r="D78" i="8"/>
  <c r="D77" i="8" s="1"/>
  <c r="E78" i="8"/>
  <c r="F78" i="8"/>
  <c r="F77" i="8" s="1"/>
  <c r="G78" i="8"/>
  <c r="G77" i="8" s="1"/>
  <c r="C81" i="8"/>
  <c r="C82" i="8"/>
  <c r="D82" i="8"/>
  <c r="D81" i="8" s="1"/>
  <c r="E82" i="8"/>
  <c r="E81" i="8" s="1"/>
  <c r="F82" i="8"/>
  <c r="F81" i="8" s="1"/>
  <c r="G82" i="8"/>
  <c r="G81" i="8" s="1"/>
  <c r="E85" i="8"/>
  <c r="C86" i="8"/>
  <c r="C85" i="8" s="1"/>
  <c r="D86" i="8"/>
  <c r="D85" i="8" s="1"/>
  <c r="E86" i="8"/>
  <c r="F86" i="8"/>
  <c r="F85" i="8" s="1"/>
  <c r="G86" i="8"/>
  <c r="G85" i="8" s="1"/>
  <c r="C91" i="8"/>
  <c r="D91" i="8"/>
  <c r="E91" i="8"/>
  <c r="F91" i="8"/>
  <c r="G91" i="8"/>
  <c r="C93" i="8"/>
  <c r="D93" i="8"/>
  <c r="E93" i="8"/>
  <c r="F93" i="8"/>
  <c r="G93" i="8"/>
  <c r="C95" i="8"/>
  <c r="D95" i="8"/>
  <c r="E95" i="8"/>
  <c r="F95" i="8"/>
  <c r="G95" i="8"/>
  <c r="C97" i="8"/>
  <c r="D97" i="8"/>
  <c r="E97" i="8"/>
  <c r="F97" i="8"/>
  <c r="G97" i="8"/>
  <c r="C99" i="8"/>
  <c r="D99" i="8"/>
  <c r="E99" i="8"/>
  <c r="F99" i="8"/>
  <c r="G99" i="8"/>
  <c r="C101" i="8"/>
  <c r="D101" i="8"/>
  <c r="E101" i="8"/>
  <c r="F101" i="8"/>
  <c r="G101" i="8"/>
  <c r="C103" i="8"/>
  <c r="D103" i="8"/>
  <c r="E103" i="8"/>
  <c r="F103" i="8"/>
  <c r="G103" i="8"/>
  <c r="C106" i="8"/>
  <c r="D106" i="8"/>
  <c r="E106" i="8"/>
  <c r="F106" i="8"/>
  <c r="G106" i="8"/>
  <c r="C108" i="8"/>
  <c r="D108" i="8"/>
  <c r="E108" i="8"/>
  <c r="F108" i="8"/>
  <c r="G108" i="8"/>
  <c r="C110" i="8"/>
  <c r="D110" i="8"/>
  <c r="E110" i="8"/>
  <c r="F110" i="8"/>
  <c r="G110" i="8"/>
  <c r="C112" i="8"/>
  <c r="D112" i="8"/>
  <c r="E112" i="8"/>
  <c r="F112" i="8"/>
  <c r="G112" i="8"/>
  <c r="C114" i="8"/>
  <c r="D114" i="8"/>
  <c r="E114" i="8"/>
  <c r="F114" i="8"/>
  <c r="G114" i="8"/>
  <c r="C116" i="8"/>
  <c r="D116" i="8"/>
  <c r="E116" i="8"/>
  <c r="F116" i="8"/>
  <c r="G116" i="8"/>
  <c r="C120" i="8"/>
  <c r="C119" i="8" s="1"/>
  <c r="C118" i="8" s="1"/>
  <c r="D120" i="8"/>
  <c r="D119" i="8" s="1"/>
  <c r="D118" i="8" s="1"/>
  <c r="E120" i="8"/>
  <c r="E119" i="8" s="1"/>
  <c r="E118" i="8" s="1"/>
  <c r="F120" i="8"/>
  <c r="F119" i="8" s="1"/>
  <c r="F118" i="8" s="1"/>
  <c r="G120" i="8"/>
  <c r="G119" i="8" s="1"/>
  <c r="G118" i="8" s="1"/>
  <c r="G105" i="8" l="1"/>
  <c r="G29" i="8"/>
  <c r="G18" i="8" s="1"/>
  <c r="C29" i="8"/>
  <c r="F90" i="8"/>
  <c r="E90" i="8"/>
  <c r="D19" i="8"/>
  <c r="E105" i="8"/>
  <c r="E89" i="8" s="1"/>
  <c r="D90" i="8"/>
  <c r="E72" i="8"/>
  <c r="F62" i="8"/>
  <c r="F29" i="8"/>
  <c r="F18" i="8" s="1"/>
  <c r="E29" i="8"/>
  <c r="E18" i="8" s="1"/>
  <c r="G19" i="8"/>
  <c r="C19" i="8"/>
  <c r="C18" i="8" s="1"/>
  <c r="D10" i="8"/>
  <c r="C105" i="8"/>
  <c r="F72" i="8"/>
  <c r="G62" i="8"/>
  <c r="C62" i="8"/>
  <c r="D105" i="8"/>
  <c r="G90" i="8"/>
  <c r="C90" i="8"/>
  <c r="D29" i="8"/>
  <c r="D18" i="8" s="1"/>
  <c r="D6" i="8" s="1"/>
  <c r="F105" i="8"/>
  <c r="F89" i="8" s="1"/>
  <c r="G89" i="8"/>
  <c r="C89" i="8"/>
  <c r="F10" i="8"/>
  <c r="D89" i="8"/>
  <c r="J10" i="2"/>
  <c r="E6" i="8" l="1"/>
  <c r="C6" i="8"/>
  <c r="G6" i="8"/>
  <c r="F6" i="8"/>
  <c r="G69" i="1"/>
  <c r="H69" i="1"/>
  <c r="F7" i="3"/>
  <c r="F6" i="3" s="1"/>
  <c r="E65" i="1"/>
  <c r="F65" i="1"/>
  <c r="G65" i="1"/>
  <c r="H65" i="1"/>
  <c r="D65" i="1"/>
  <c r="F42" i="1"/>
  <c r="G42" i="1"/>
  <c r="H42" i="1"/>
  <c r="E34" i="1"/>
  <c r="E42" i="1"/>
  <c r="E24" i="1" l="1"/>
  <c r="F24" i="1"/>
  <c r="G24" i="1"/>
  <c r="H24" i="1"/>
  <c r="D24" i="1"/>
  <c r="E50" i="1"/>
  <c r="E71" i="1"/>
  <c r="E69" i="1"/>
  <c r="E63" i="1"/>
  <c r="E61" i="1"/>
  <c r="E58" i="1"/>
  <c r="E48" i="1"/>
  <c r="E46" i="1"/>
  <c r="E40" i="1"/>
  <c r="E38" i="1"/>
  <c r="E35" i="1"/>
  <c r="E30" i="1"/>
  <c r="E17" i="1"/>
  <c r="E19" i="1" s="1"/>
  <c r="E13" i="1"/>
  <c r="E7" i="1" s="1"/>
  <c r="G34" i="2"/>
  <c r="H34" i="2"/>
  <c r="I34" i="2"/>
  <c r="J34" i="2"/>
  <c r="F34" i="2"/>
  <c r="H10" i="2"/>
  <c r="H7" i="2"/>
  <c r="E55" i="1" l="1"/>
  <c r="E57" i="1"/>
  <c r="E23" i="1"/>
  <c r="H13" i="2"/>
  <c r="H26" i="2" s="1"/>
  <c r="F58" i="1"/>
  <c r="G58" i="1"/>
  <c r="H58" i="1"/>
  <c r="F35" i="1"/>
  <c r="G35" i="1"/>
  <c r="H35" i="1"/>
  <c r="D58" i="1"/>
  <c r="D35" i="1"/>
  <c r="B7" i="3" l="1"/>
  <c r="B6" i="3" s="1"/>
  <c r="D50" i="1"/>
  <c r="F50" i="1"/>
  <c r="G50" i="1"/>
  <c r="H50" i="1"/>
  <c r="D71" i="1"/>
  <c r="D69" i="1"/>
  <c r="D63" i="1"/>
  <c r="D61" i="1"/>
  <c r="D48" i="1"/>
  <c r="D46" i="1"/>
  <c r="D42" i="1"/>
  <c r="D40" i="1"/>
  <c r="D38" i="1"/>
  <c r="D30" i="1"/>
  <c r="D17" i="1"/>
  <c r="D13" i="1"/>
  <c r="F10" i="2"/>
  <c r="F7" i="2"/>
  <c r="G71" i="1"/>
  <c r="H71" i="1"/>
  <c r="G63" i="1"/>
  <c r="H63" i="1"/>
  <c r="G61" i="1"/>
  <c r="H61" i="1"/>
  <c r="G48" i="1"/>
  <c r="H48" i="1"/>
  <c r="G46" i="1"/>
  <c r="H46" i="1"/>
  <c r="G40" i="1"/>
  <c r="H40" i="1"/>
  <c r="G38" i="1"/>
  <c r="H38" i="1"/>
  <c r="F71" i="1"/>
  <c r="F69" i="1"/>
  <c r="F63" i="1"/>
  <c r="F61" i="1"/>
  <c r="F48" i="1"/>
  <c r="F46" i="1"/>
  <c r="F40" i="1"/>
  <c r="F38" i="1"/>
  <c r="D34" i="1" l="1"/>
  <c r="D55" i="1" s="1"/>
  <c r="F57" i="1"/>
  <c r="H57" i="1"/>
  <c r="D57" i="1"/>
  <c r="F34" i="1"/>
  <c r="F55" i="1" s="1"/>
  <c r="H34" i="1"/>
  <c r="H55" i="1" s="1"/>
  <c r="G34" i="1"/>
  <c r="G55" i="1" s="1"/>
  <c r="G57" i="1"/>
  <c r="D23" i="1"/>
  <c r="D7" i="1"/>
  <c r="D19" i="1" s="1"/>
  <c r="F13" i="2"/>
  <c r="E7" i="3" l="1"/>
  <c r="E6" i="3" s="1"/>
  <c r="D7" i="3"/>
  <c r="D6" i="3" s="1"/>
  <c r="C7" i="3"/>
  <c r="C6" i="3" s="1"/>
  <c r="H30" i="1" l="1"/>
  <c r="G30" i="1"/>
  <c r="F30" i="1"/>
  <c r="H17" i="1"/>
  <c r="G17" i="1"/>
  <c r="F17" i="1"/>
  <c r="H13" i="1"/>
  <c r="H7" i="1" s="1"/>
  <c r="G13" i="1"/>
  <c r="G7" i="1" s="1"/>
  <c r="G19" i="1" s="1"/>
  <c r="F13" i="1"/>
  <c r="F7" i="1" s="1"/>
  <c r="H19" i="1" l="1"/>
  <c r="F19" i="1"/>
  <c r="F23" i="1"/>
  <c r="H23" i="1"/>
  <c r="G23" i="1"/>
  <c r="G7" i="2"/>
  <c r="I7" i="2"/>
  <c r="J7" i="2"/>
  <c r="G10" i="2"/>
  <c r="I10" i="2"/>
  <c r="I13" i="2" l="1"/>
  <c r="I26" i="2" s="1"/>
  <c r="G13" i="2"/>
  <c r="J13" i="2"/>
  <c r="J26" i="2" s="1"/>
</calcChain>
</file>

<file path=xl/sharedStrings.xml><?xml version="1.0" encoding="utf-8"?>
<sst xmlns="http://schemas.openxmlformats.org/spreadsheetml/2006/main" count="364" uniqueCount="169">
  <si>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</si>
  <si>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</si>
  <si>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</si>
  <si>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</si>
  <si>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</si>
  <si>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</si>
  <si>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</si>
  <si>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B) SAŽETAK RAČUNA FINANCIRANJA</t>
  </si>
  <si>
    <t>PRIMICI OD FINANCIJSKE IMOVINE I ZADUŽIVANJA</t>
  </si>
  <si>
    <t>IZDACI ZA FINANCIJSKU IMOVINU I OTPLATE ZAJMOVA</t>
  </si>
  <si>
    <t>NETO FINANCIRANJE</t>
  </si>
  <si>
    <t>VIŠAK / MANJAK IZ PRETHODNE(IH) GODINE KOJI ĆE SE RASPOREDITI / POKRITI</t>
  </si>
  <si>
    <t>VIŠAK / MANJAK + NETO FINANCIRANJE</t>
  </si>
  <si>
    <t>Razred</t>
  </si>
  <si>
    <t>Skupina</t>
  </si>
  <si>
    <t>Izvor</t>
  </si>
  <si>
    <t>Naziv prihoda</t>
  </si>
  <si>
    <t>Prihodi poslovanja</t>
  </si>
  <si>
    <t>Pomoći iz inozemstva i od subjekata unutar općeg proračuna</t>
  </si>
  <si>
    <t>Prihodi od upravnih i administrativnih pristojbi, pristojbi po posebnim propisima i naknada</t>
  </si>
  <si>
    <t>Prihodi od prodaje proizvoda i robe te pruženih usluga, prihodi od donacija te povrati po protesnim jamstvima</t>
  </si>
  <si>
    <t>Vlastiti prihodi</t>
  </si>
  <si>
    <t>Donacije</t>
  </si>
  <si>
    <t>Prihodi iz nadležnog proračuna i od HZZO-a temeljem ugovornih obveza</t>
  </si>
  <si>
    <t>Prihodi od prodaje nefinancijske imovine</t>
  </si>
  <si>
    <t>Prihodi od prodaje proizvedene dugotrajne imovine</t>
  </si>
  <si>
    <t>Vlastiti izvori</t>
  </si>
  <si>
    <t>RASHODI POSLOVANJA</t>
  </si>
  <si>
    <t>Naziv rashoda</t>
  </si>
  <si>
    <t>Rashodi za zaposlene</t>
  </si>
  <si>
    <t>Prihodi za posebne namjene</t>
  </si>
  <si>
    <t>Materijalni rashodi</t>
  </si>
  <si>
    <t>Financijski rashodi</t>
  </si>
  <si>
    <t>BROJČANA OZNAKA I NAZIV</t>
  </si>
  <si>
    <t>UKUPNI RASHODI</t>
  </si>
  <si>
    <t>09 Obrazovanje</t>
  </si>
  <si>
    <t>091 Predškolsko i osnovno obrazovanje</t>
  </si>
  <si>
    <t>096 Dodatne usluge u obrazovanju</t>
  </si>
  <si>
    <t>Naziv</t>
  </si>
  <si>
    <t>Primici od financijske imovine i zaduživanja</t>
  </si>
  <si>
    <t>Primici od zaduživanja</t>
  </si>
  <si>
    <t>Namjenski primici od zaduživanja</t>
  </si>
  <si>
    <t>Izdaci za financijsku imovinu i otplate zajmova</t>
  </si>
  <si>
    <t>Izdaci za otplatu glavnice primljenih kredita i zajmova</t>
  </si>
  <si>
    <t>Opći prihodi i primici</t>
  </si>
  <si>
    <t>Prihodi od imovine</t>
  </si>
  <si>
    <t>Projekcija 
za 2026.</t>
  </si>
  <si>
    <t>VIŠAK KORIŠTEN ZA POKRIĆE RASHODA</t>
  </si>
  <si>
    <t>Donacije-višak</t>
  </si>
  <si>
    <t>Vlastiti prihodi-višak</t>
  </si>
  <si>
    <t>Rashodi za nabavu proizvedene dugotrajne imovine</t>
  </si>
  <si>
    <t>A3. PRIHODI I RASHODI PREMA IZVORIMA FINANCIRANJA</t>
  </si>
  <si>
    <t>UKUPNI PRIHODI</t>
  </si>
  <si>
    <t>Pomoći</t>
  </si>
  <si>
    <t>Pomoći-ŽUP.</t>
  </si>
  <si>
    <t>Prihodi od nefinancijske imovine i nadoknade štete s osnova osiguranja</t>
  </si>
  <si>
    <t>Rezultat</t>
  </si>
  <si>
    <t>Prihodi za posebne namjene-višak</t>
  </si>
  <si>
    <t>A4. RASHODI PREMA FUNKCIJSKOJ KLASIFIKACIJI</t>
  </si>
  <si>
    <t xml:space="preserve">                                               I. OPĆI DIO</t>
  </si>
  <si>
    <t xml:space="preserve">                       A) SAŽETAK RAČUNA PRIHODA I RASHODA</t>
  </si>
  <si>
    <t xml:space="preserve">                         A. RAČUN PRIHODA I RASHODA </t>
  </si>
  <si>
    <t xml:space="preserve">                    I. OPĆI DIO</t>
  </si>
  <si>
    <t>Pomoći iz državnog proračuna</t>
  </si>
  <si>
    <t>Pomoći iz županijskog proračuna</t>
  </si>
  <si>
    <t>Višak prihoda poslovanja</t>
  </si>
  <si>
    <t>Pomoći-višak</t>
  </si>
  <si>
    <t>C) PRENESENI VIŠAK ILI PRENESENI MANJAK</t>
  </si>
  <si>
    <t>UKUPAN DONOS VIŠKA / MANJKA IZ PRETHODNE(IH) GODINE</t>
  </si>
  <si>
    <t>PRIJENOS VIŠKA / MANJKA IZ PRETHODNE(IH) GODINE</t>
  </si>
  <si>
    <t>PRIJENOS VIŠKA / MANJKA IZ PRETHODNE(IH) GODINE U SLJEDEĆE RAZDOBLJE</t>
  </si>
  <si>
    <t>VIŠAK / MANJAK + NETO FINANCIRANJE + PRIJENOS VIŠKA/MANJKA IZ PRETHODNE(IH) GODINE - PRIJENOS VIŠKA/MANJKA U SLJEDEĆE RAZDOBLJE</t>
  </si>
  <si>
    <t>VIŠAK / MANJAK TEKUĆE GODINE</t>
  </si>
  <si>
    <t>PRIJENOS VIŠKA / MANJKA U SLJEDEĆE RAZDOBLJE</t>
  </si>
  <si>
    <t>Naknade građanima i kućanstvimana temelju osiguranja i druge naknade</t>
  </si>
  <si>
    <t>Ostali rashodi</t>
  </si>
  <si>
    <t xml:space="preserve">                      B. RAČUN FINANCIRANJA PREMA EKONOMSKOJ KLASIFIKACIJI I IZVORIMA FINANCIRANJA</t>
  </si>
  <si>
    <t>Porezni prihodi za dec. funkcije</t>
  </si>
  <si>
    <t>Prihodi od Grada/plan škole</t>
  </si>
  <si>
    <t>D)  VIŠEGODIŠNJI PLAN URAVNOTEŽENJA</t>
  </si>
  <si>
    <t>Projekcija 
za 2027.</t>
  </si>
  <si>
    <t>Izvršenje 2023.</t>
  </si>
  <si>
    <t>Plan 2024.</t>
  </si>
  <si>
    <t>Plan  2025.</t>
  </si>
  <si>
    <t xml:space="preserve">                          FINANCIJSKI PLAN OŠ BRDA 
                ZA 2025. I PROJEKCIJA ZA 2026. I 2027. GODINU </t>
  </si>
  <si>
    <t>A1. PRIHODI POSLOVANJA I PRIHODI OD PRODAJE NEFINANCIJSKE IMOVINE PREMA EKONOMSKOJ KLASIFIKACIJI</t>
  </si>
  <si>
    <t xml:space="preserve">A2. RASHODI POSLOVANJA I RASHODI ZA NABAVU NEFINANCIJSKE IMOVINE PREMA EKONOMSKOJ KLASIFIKACIJI </t>
  </si>
  <si>
    <t>UKUPNI PRIHODI + VIŠAK</t>
  </si>
  <si>
    <t>UKUPNI PRIHODI + VIŠAK KORIŠTEN ZA POKRIĆE RASHODA</t>
  </si>
  <si>
    <t>SVEUKUPNI RASHODI</t>
  </si>
  <si>
    <t xml:space="preserve">  FINANCIJSKI PLAN OŠ BRDA 
                ZA 2025. I PROJEKCIJA ZA 2026. I 2027. GODINU</t>
  </si>
  <si>
    <t>Pomoći-EU</t>
  </si>
  <si>
    <t>Pomoći-MZOM</t>
  </si>
  <si>
    <t>______________________</t>
  </si>
  <si>
    <t>RAVNATELJ/ICA:</t>
  </si>
  <si>
    <t>POMOĆI IZ DRŽAVNOG PRORAČUNA-PK</t>
  </si>
  <si>
    <t>Izvor 5.3.1.</t>
  </si>
  <si>
    <t>RASHODI ZA ZAPOSLENE</t>
  </si>
  <si>
    <t>Aktivnost M033203A320301</t>
  </si>
  <si>
    <t>RASHODI ZA ZAPOSLENE U OSNOVNIM ŠKOLAMA</t>
  </si>
  <si>
    <t>Program M033203</t>
  </si>
  <si>
    <t>PRIHODI OD NEFINANCIJSKE IMOVINE I OSIGURANJA-PK</t>
  </si>
  <si>
    <t>Izvor 7.1.1.</t>
  </si>
  <si>
    <t>DONACIJE-PK</t>
  </si>
  <si>
    <t>Izvor 6.1.1.</t>
  </si>
  <si>
    <t>PRIHODI ZA POSEBNE NAMJENE-PK</t>
  </si>
  <si>
    <t>Izvor 4.3.1.</t>
  </si>
  <si>
    <t>VLASTITI PRIHODI-PK</t>
  </si>
  <si>
    <t>Izvor 3.1.1.</t>
  </si>
  <si>
    <t>PRIHODI OD GRADA-300 kn po razrednom odjelu</t>
  </si>
  <si>
    <t>Izvor 1.1.1.</t>
  </si>
  <si>
    <t>NABAVKA ŠKOLSKE LEKTIRE</t>
  </si>
  <si>
    <t>Aktivnost M033202T320215</t>
  </si>
  <si>
    <t>POMOĆI IZ DRUGIH PRORAČUNA-PK</t>
  </si>
  <si>
    <t>Izvor 5.5.1.</t>
  </si>
  <si>
    <t>POMOĆI IZ ŽUPANIJSKOG PRORAČUNA-PK</t>
  </si>
  <si>
    <t>Izvor 5.4.1.</t>
  </si>
  <si>
    <t>KUPNJA OPREME ZA OŠ/samo vlastita sredstva/</t>
  </si>
  <si>
    <t>Kapitalni projekt    K320201</t>
  </si>
  <si>
    <t>KAPITALNA ULAGANJA U OŠ - IZNAD STANDARDA</t>
  </si>
  <si>
    <t>Program M033202</t>
  </si>
  <si>
    <t>PRIHODI OD GRADA/ plan škole</t>
  </si>
  <si>
    <t>EU PROJEKT "S POMOĆNIKOM MOGU BOLJE VII"</t>
  </si>
  <si>
    <t>Aktivnost M033201T320122</t>
  </si>
  <si>
    <t>EU PROJEKT "S POMOĆNIKOM MOGU BOLJE VI"</t>
  </si>
  <si>
    <t>PRIHODI OD GRADA</t>
  </si>
  <si>
    <t>PROJEKT E-ŠKOLE</t>
  </si>
  <si>
    <t>Aktivnost M033201A320125</t>
  </si>
  <si>
    <t>PRIHODI OD GRADA/PLAN ŠKOLE</t>
  </si>
  <si>
    <t>PREHRANA UČENIKA</t>
  </si>
  <si>
    <t>Aktivnost M033201T320107</t>
  </si>
  <si>
    <t>PROMETNI ODGOJ I SIGURNOST U PROMETU-POLIGON</t>
  </si>
  <si>
    <t>Aktivnost M033201A320111</t>
  </si>
  <si>
    <t>Naknade građanima i kućanstvima</t>
  </si>
  <si>
    <t>NABAVKA UDŽENIKA I PRIBORA</t>
  </si>
  <si>
    <t>Aktivnost M033201A320107</t>
  </si>
  <si>
    <t>PRIHODI OD GRADA/plan škole /lom stakla</t>
  </si>
  <si>
    <t>HITNE INTERVENCIJE I ODRŽAVANJE ŠKOLE</t>
  </si>
  <si>
    <t>Aktivnost M033201A320106</t>
  </si>
  <si>
    <t>ODRŽAVANJE OBJEKATA OŠ</t>
  </si>
  <si>
    <t>Aktivnost M033201A320120</t>
  </si>
  <si>
    <t>POMOĆNICI U NASTAVI-GRAD</t>
  </si>
  <si>
    <t>Aktivnost M033201A320105</t>
  </si>
  <si>
    <t>IZVANNASTAVNE I IZVANŠKOLSKE AKTIVNOSTI</t>
  </si>
  <si>
    <t>Aktivnost M033201A320102</t>
  </si>
  <si>
    <t>OSTALI NAMJENSKI PRIHODI</t>
  </si>
  <si>
    <t>SUFINANCIR.PRODUŽENOG BORAV.ICJELOD.NASTAVE</t>
  </si>
  <si>
    <t>Aktivnost M033201A320101</t>
  </si>
  <si>
    <t>ŠIRE JAVNE POTREBE-IZNAD MINIMALNOG STANDARDA</t>
  </si>
  <si>
    <t>Program M033201</t>
  </si>
  <si>
    <t>POREZNI PRIHODI ZA DECENTRALIZIRANE FUNKCIJE</t>
  </si>
  <si>
    <t>Izvor 1.1.2.</t>
  </si>
  <si>
    <t>KAPITALNA ULAGANJA U OPREMU - DECENTR.SREDSTVA/1500kn po razrednom odjelu</t>
  </si>
  <si>
    <t>Aktivnost M033200A320003</t>
  </si>
  <si>
    <t>REDOVNA PROGRAMSKA DJELATNOST OSNOVNIH ŠKOLA</t>
  </si>
  <si>
    <t>Aktivnost M033200A320001</t>
  </si>
  <si>
    <t>Program M033200</t>
  </si>
  <si>
    <t>Šifra</t>
  </si>
  <si>
    <t>POSEBNI DIO- OŠ BRDA Financijski plan 2025.-2027.</t>
  </si>
  <si>
    <t>DECENTRALIZIRANE FUNKC.-MINIMALNI FIN.STANDARD</t>
  </si>
  <si>
    <r>
      <t xml:space="preserve">PRIHODI OD GRADA </t>
    </r>
    <r>
      <rPr>
        <i/>
        <sz val="7"/>
        <color indexed="53"/>
        <rFont val="Arial"/>
        <family val="2"/>
        <charset val="238"/>
      </rPr>
      <t xml:space="preserve"> (KLUB MLADIH TEHNIČARA,DIOKL.ŠKRINJICA,BLAGO NAŠEG MARJANA)</t>
    </r>
  </si>
  <si>
    <t>Korisnik-K009</t>
  </si>
  <si>
    <t xml:space="preserve">OSNOVNA ŠKOLA BRDA </t>
  </si>
  <si>
    <t>Razdjel-103</t>
  </si>
  <si>
    <t>UPRAVNI ODJEL ZA DRUŠTVENE DJELATNOSTI</t>
  </si>
  <si>
    <t>Glava-01</t>
  </si>
  <si>
    <t xml:space="preserve">0ODSJEK ZA ODGOJ, OBRAZOVANJE, ZNANOST I TEH. KULTURU </t>
  </si>
  <si>
    <t>Podglava-13359</t>
  </si>
  <si>
    <t xml:space="preserve">                                  FINANCIJSKI PLAN OŠ BRDA
                         ZA 2025. I PROJEKCIJA ZA 2026. I 2027.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</si>
</sst>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041A]#,##0.00;\-\ #,##0.00"/>
    <numFmt numFmtId="165" formatCode="#,##0.00_ ;\-#,##0.00\ "/>
  </numFmts>
  <fonts count="46" x14ac:knownFonts="1"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i/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i/>
      <sz val="11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7"/>
      <color indexed="8"/>
      <name val="Arial"/>
      <family val="2"/>
      <charset val="238"/>
    </font>
    <font>
      <b/>
      <sz val="11"/>
      <color theme="1"/>
      <name val="Arial"/>
      <family val="2"/>
      <charset val="238"/>
    </font>
    <font>
      <sz val="6"/>
      <name val="Arial"/>
      <family val="2"/>
      <charset val="238"/>
    </font>
    <font>
      <sz val="7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indexed="16"/>
      <name val="Arial"/>
      <family val="2"/>
      <charset val="238"/>
    </font>
    <font>
      <i/>
      <sz val="7"/>
      <color indexed="16"/>
      <name val="Arial"/>
      <family val="2"/>
      <charset val="238"/>
    </font>
    <font>
      <b/>
      <sz val="8"/>
      <color indexed="16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5"/>
      <color indexed="16"/>
      <name val="Arial"/>
      <family val="2"/>
      <charset val="238"/>
    </font>
    <font>
      <i/>
      <sz val="7"/>
      <name val="Arial"/>
      <family val="2"/>
      <charset val="238"/>
    </font>
    <font>
      <i/>
      <sz val="7"/>
      <color indexed="53"/>
      <name val="Arial"/>
      <family val="2"/>
      <charset val="238"/>
    </font>
    <font>
      <sz val="8"/>
      <color indexed="12"/>
      <name val="Arial"/>
      <family val="2"/>
      <charset val="238"/>
    </font>
    <font>
      <i/>
      <sz val="10"/>
      <color indexed="8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7"/>
      <name val="Arial"/>
      <family val="2"/>
      <charset val="238"/>
    </font>
    <font>
      <sz val="6"/>
      <color indexed="16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8" tint="0.79998168889431442"/>
        <bgColor indexed="0"/>
      </patternFill>
    </fill>
    <fill>
      <patternFill patternType="solid">
        <fgColor theme="0"/>
        <bgColor indexed="0"/>
      </patternFill>
    </fill>
    <fill>
      <patternFill patternType="solid">
        <fgColor theme="9" tint="0.39994506668294322"/>
        <bgColor indexed="0"/>
      </patternFill>
    </fill>
    <fill>
      <patternFill patternType="solid">
        <fgColor theme="7" tint="0.59996337778862885"/>
        <bgColor indexed="0"/>
      </patternFill>
    </fill>
    <fill>
      <patternFill patternType="solid">
        <fgColor theme="8" tint="0.59996337778862885"/>
        <bgColor indexed="0"/>
      </patternFill>
    </fill>
    <fill>
      <patternFill patternType="solid">
        <fgColor rgb="FFFFCCFF"/>
        <bgColor indexed="0"/>
      </patternFill>
    </fill>
    <fill>
      <patternFill patternType="solid">
        <fgColor rgb="FFFFCCFF"/>
        <bgColor indexed="64"/>
      </patternFill>
    </fill>
    <fill>
      <patternFill patternType="solid">
        <fgColor theme="9" tint="0.59996337778862885"/>
        <bgColor indexed="0"/>
      </patternFill>
    </fill>
    <fill>
      <patternFill patternType="solid">
        <fgColor theme="9" tint="0.79998168889431442"/>
        <bgColor indexed="0"/>
      </patternFill>
    </fill>
    <fill>
      <patternFill patternType="solid">
        <fgColor rgb="FFCCFFFF"/>
        <bgColor indexed="0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7" fillId="0" borderId="0"/>
  </cellStyleXfs>
  <cellXfs count="271">
    <xf numFmtId="0" fontId="0" fillId="0" borderId="0" xfId="0"/>
    <xf numFmtId="0" fontId="4" fillId="0" borderId="1" xfId="0" quotePrefix="1" applyFont="1" applyBorder="1" applyAlignment="1">
      <alignment horizontal="left" wrapText="1"/>
    </xf>
    <xf numFmtId="0" fontId="4" fillId="0" borderId="2" xfId="0" quotePrefix="1" applyFont="1" applyBorder="1" applyAlignment="1">
      <alignment horizontal="left" wrapText="1"/>
    </xf>
    <xf numFmtId="0" fontId="4" fillId="0" borderId="2" xfId="0" quotePrefix="1" applyFont="1" applyBorder="1" applyAlignment="1">
      <alignment horizontal="center" wrapText="1"/>
    </xf>
    <xf numFmtId="0" fontId="4" fillId="0" borderId="2" xfId="0" quotePrefix="1" applyNumberFormat="1" applyFont="1" applyFill="1" applyBorder="1" applyAlignment="1" applyProtection="1">
      <alignment horizontal="left"/>
    </xf>
    <xf numFmtId="0" fontId="5" fillId="0" borderId="0" xfId="0" applyFont="1" applyAlignment="1">
      <alignment horizontal="center" vertical="center"/>
    </xf>
    <xf numFmtId="3" fontId="4" fillId="3" borderId="3" xfId="0" applyNumberFormat="1" applyFont="1" applyFill="1" applyBorder="1" applyAlignment="1">
      <alignment horizontal="right"/>
    </xf>
    <xf numFmtId="3" fontId="4" fillId="0" borderId="3" xfId="0" applyNumberFormat="1" applyFont="1" applyFill="1" applyBorder="1" applyAlignment="1">
      <alignment horizontal="right"/>
    </xf>
    <xf numFmtId="0" fontId="6" fillId="3" borderId="1" xfId="0" applyFont="1" applyFill="1" applyBorder="1" applyAlignment="1">
      <alignment horizontal="left" vertical="center"/>
    </xf>
    <xf numFmtId="0" fontId="7" fillId="3" borderId="2" xfId="0" applyNumberFormat="1" applyFont="1" applyFill="1" applyBorder="1" applyAlignment="1" applyProtection="1">
      <alignment vertical="center"/>
    </xf>
    <xf numFmtId="3" fontId="4" fillId="0" borderId="3" xfId="0" applyNumberFormat="1" applyFont="1" applyBorder="1" applyAlignment="1">
      <alignment horizontal="right"/>
    </xf>
    <xf numFmtId="3" fontId="4" fillId="3" borderId="3" xfId="0" applyNumberFormat="1" applyFont="1" applyFill="1" applyBorder="1" applyAlignment="1" applyProtection="1">
      <alignment horizontal="right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/>
    <xf numFmtId="0" fontId="8" fillId="0" borderId="0" xfId="0" quotePrefix="1" applyNumberFormat="1" applyFont="1" applyFill="1" applyBorder="1" applyAlignment="1" applyProtection="1">
      <alignment horizontal="center" vertical="center" wrapText="1"/>
    </xf>
    <xf numFmtId="3" fontId="4" fillId="4" borderId="1" xfId="0" quotePrefix="1" applyNumberFormat="1" applyFont="1" applyFill="1" applyBorder="1" applyAlignment="1">
      <alignment horizontal="right"/>
    </xf>
    <xf numFmtId="3" fontId="4" fillId="4" borderId="3" xfId="0" applyNumberFormat="1" applyFont="1" applyFill="1" applyBorder="1" applyAlignment="1" applyProtection="1">
      <alignment horizontal="right" wrapText="1"/>
    </xf>
    <xf numFmtId="3" fontId="4" fillId="3" borderId="1" xfId="0" quotePrefix="1" applyNumberFormat="1" applyFont="1" applyFill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0" fontId="0" fillId="0" borderId="0" xfId="0" applyAlignment="1">
      <alignment shrinkToFit="1"/>
    </xf>
    <xf numFmtId="0" fontId="10" fillId="0" borderId="0" xfId="0" applyNumberFormat="1" applyFont="1" applyFill="1" applyBorder="1" applyAlignment="1" applyProtection="1">
      <alignment vertical="center" wrapText="1"/>
    </xf>
    <xf numFmtId="0" fontId="4" fillId="4" borderId="3" xfId="0" applyNumberFormat="1" applyFont="1" applyFill="1" applyBorder="1" applyAlignment="1" applyProtection="1">
      <alignment horizontal="center" vertical="center" wrapText="1"/>
    </xf>
    <xf numFmtId="0" fontId="4" fillId="4" borderId="4" xfId="0" applyNumberFormat="1" applyFont="1" applyFill="1" applyBorder="1" applyAlignment="1" applyProtection="1">
      <alignment horizontal="center" vertical="center"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3" fontId="4" fillId="2" borderId="3" xfId="0" applyNumberFormat="1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 applyProtection="1">
      <alignment horizontal="center" vertical="center" wrapText="1" shrinkToFit="1"/>
    </xf>
    <xf numFmtId="0" fontId="7" fillId="2" borderId="3" xfId="0" applyNumberFormat="1" applyFont="1" applyFill="1" applyBorder="1" applyAlignment="1" applyProtection="1">
      <alignment horizontal="center" vertical="center" wrapText="1" shrinkToFit="1"/>
    </xf>
    <xf numFmtId="3" fontId="10" fillId="2" borderId="3" xfId="0" applyNumberFormat="1" applyFont="1" applyFill="1" applyBorder="1" applyAlignment="1">
      <alignment horizontal="center" vertical="center" wrapText="1" shrinkToFit="1"/>
    </xf>
    <xf numFmtId="0" fontId="0" fillId="0" borderId="0" xfId="0" applyAlignment="1">
      <alignment wrapText="1" shrinkToFit="1"/>
    </xf>
    <xf numFmtId="0" fontId="7" fillId="2" borderId="3" xfId="0" quotePrefix="1" applyFont="1" applyFill="1" applyBorder="1" applyAlignment="1">
      <alignment horizontal="center" vertical="center" wrapText="1" shrinkToFit="1"/>
    </xf>
    <xf numFmtId="0" fontId="6" fillId="2" borderId="3" xfId="0" quotePrefix="1" applyFont="1" applyFill="1" applyBorder="1" applyAlignment="1">
      <alignment horizontal="center" vertical="center" wrapText="1" shrinkToFit="1"/>
    </xf>
    <xf numFmtId="0" fontId="11" fillId="2" borderId="3" xfId="0" quotePrefix="1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 wrapText="1" shrinkToFit="1"/>
    </xf>
    <xf numFmtId="3" fontId="4" fillId="2" borderId="3" xfId="0" applyNumberFormat="1" applyFont="1" applyFill="1" applyBorder="1" applyAlignment="1">
      <alignment horizontal="center" vertical="center" wrapText="1" shrinkToFit="1"/>
    </xf>
    <xf numFmtId="0" fontId="7" fillId="2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center" vertical="center"/>
    </xf>
    <xf numFmtId="0" fontId="6" fillId="2" borderId="3" xfId="0" quotePrefix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 applyProtection="1">
      <alignment horizontal="center" vertical="center"/>
    </xf>
    <xf numFmtId="0" fontId="6" fillId="2" borderId="3" xfId="0" applyNumberFormat="1" applyFont="1" applyFill="1" applyBorder="1" applyAlignment="1" applyProtection="1">
      <alignment vertical="center" wrapText="1"/>
    </xf>
    <xf numFmtId="0" fontId="4" fillId="4" borderId="4" xfId="0" applyNumberFormat="1" applyFont="1" applyFill="1" applyBorder="1" applyAlignment="1" applyProtection="1">
      <alignment horizontal="center" vertical="center" shrinkToFit="1"/>
    </xf>
    <xf numFmtId="0" fontId="6" fillId="2" borderId="3" xfId="0" applyNumberFormat="1" applyFont="1" applyFill="1" applyBorder="1" applyAlignment="1" applyProtection="1">
      <alignment horizontal="left" vertical="center" shrinkToFit="1"/>
    </xf>
    <xf numFmtId="0" fontId="11" fillId="2" borderId="3" xfId="0" quotePrefix="1" applyFont="1" applyFill="1" applyBorder="1" applyAlignment="1">
      <alignment horizontal="left" vertical="center" shrinkToFit="1"/>
    </xf>
    <xf numFmtId="0" fontId="6" fillId="2" borderId="3" xfId="0" applyNumberFormat="1" applyFont="1" applyFill="1" applyBorder="1" applyAlignment="1" applyProtection="1">
      <alignment vertical="center" shrinkToFit="1"/>
    </xf>
    <xf numFmtId="0" fontId="7" fillId="2" borderId="3" xfId="0" applyNumberFormat="1" applyFont="1" applyFill="1" applyBorder="1" applyAlignment="1" applyProtection="1">
      <alignment vertical="center" shrinkToFit="1"/>
    </xf>
    <xf numFmtId="0" fontId="7" fillId="2" borderId="3" xfId="0" applyNumberFormat="1" applyFont="1" applyFill="1" applyBorder="1" applyAlignment="1" applyProtection="1">
      <alignment vertical="center" wrapText="1"/>
    </xf>
    <xf numFmtId="3" fontId="10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0" fontId="6" fillId="2" borderId="3" xfId="0" applyNumberFormat="1" applyFont="1" applyFill="1" applyBorder="1" applyAlignment="1" applyProtection="1">
      <alignment horizontal="center" wrapText="1"/>
    </xf>
    <xf numFmtId="0" fontId="7" fillId="2" borderId="3" xfId="0" applyNumberFormat="1" applyFont="1" applyFill="1" applyBorder="1" applyAlignment="1" applyProtection="1">
      <alignment horizontal="center" wrapText="1"/>
    </xf>
    <xf numFmtId="0" fontId="7" fillId="2" borderId="3" xfId="0" quotePrefix="1" applyFont="1" applyFill="1" applyBorder="1" applyAlignment="1">
      <alignment horizontal="center"/>
    </xf>
    <xf numFmtId="0" fontId="11" fillId="2" borderId="3" xfId="0" quotePrefix="1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3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2" fillId="4" borderId="3" xfId="0" applyNumberFormat="1" applyFont="1" applyFill="1" applyBorder="1" applyAlignment="1" applyProtection="1">
      <alignment horizontal="center" vertical="center" wrapText="1"/>
    </xf>
    <xf numFmtId="0" fontId="14" fillId="4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vertical="center" wrapText="1"/>
    </xf>
    <xf numFmtId="0" fontId="20" fillId="0" borderId="3" xfId="0" applyFont="1" applyBorder="1" applyAlignment="1">
      <alignment horizontal="right"/>
    </xf>
    <xf numFmtId="0" fontId="13" fillId="0" borderId="0" xfId="0" applyFont="1"/>
    <xf numFmtId="0" fontId="13" fillId="0" borderId="0" xfId="0" applyFont="1" applyAlignment="1">
      <alignment shrinkToFit="1"/>
    </xf>
    <xf numFmtId="3" fontId="22" fillId="0" borderId="3" xfId="0" applyNumberFormat="1" applyFont="1" applyBorder="1" applyAlignment="1">
      <alignment horizontal="center" vertical="center"/>
    </xf>
    <xf numFmtId="0" fontId="21" fillId="0" borderId="3" xfId="0" applyFont="1" applyBorder="1" applyAlignment="1">
      <alignment horizontal="left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3" fontId="21" fillId="0" borderId="3" xfId="0" applyNumberFormat="1" applyFont="1" applyBorder="1" applyAlignment="1">
      <alignment horizontal="center" vertical="center"/>
    </xf>
    <xf numFmtId="3" fontId="4" fillId="5" borderId="1" xfId="0" quotePrefix="1" applyNumberFormat="1" applyFont="1" applyFill="1" applyBorder="1" applyAlignment="1">
      <alignment horizontal="right"/>
    </xf>
    <xf numFmtId="3" fontId="4" fillId="5" borderId="3" xfId="0" applyNumberFormat="1" applyFont="1" applyFill="1" applyBorder="1" applyAlignment="1" applyProtection="1">
      <alignment horizontal="right" wrapText="1"/>
    </xf>
    <xf numFmtId="3" fontId="4" fillId="5" borderId="3" xfId="0" applyNumberFormat="1" applyFont="1" applyFill="1" applyBorder="1" applyAlignment="1">
      <alignment horizontal="right"/>
    </xf>
    <xf numFmtId="3" fontId="25" fillId="0" borderId="3" xfId="0" applyNumberFormat="1" applyFont="1" applyFill="1" applyBorder="1" applyAlignment="1" applyProtection="1">
      <alignment horizontal="center" vertical="center" wrapText="1"/>
    </xf>
    <xf numFmtId="0" fontId="26" fillId="4" borderId="4" xfId="0" applyNumberFormat="1" applyFont="1" applyFill="1" applyBorder="1" applyAlignment="1" applyProtection="1">
      <alignment horizontal="center" vertical="center" wrapText="1"/>
    </xf>
    <xf numFmtId="3" fontId="27" fillId="0" borderId="3" xfId="0" applyNumberFormat="1" applyFont="1" applyBorder="1" applyAlignment="1">
      <alignment horizontal="center" vertical="center"/>
    </xf>
    <xf numFmtId="3" fontId="25" fillId="2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/>
    <xf numFmtId="0" fontId="14" fillId="4" borderId="3" xfId="0" applyNumberFormat="1" applyFont="1" applyFill="1" applyBorder="1" applyAlignment="1" applyProtection="1">
      <alignment horizontal="center" vertical="center" wrapText="1"/>
    </xf>
    <xf numFmtId="0" fontId="7" fillId="2" borderId="5" xfId="0" quotePrefix="1" applyFont="1" applyFill="1" applyBorder="1" applyAlignment="1">
      <alignment horizontal="center" vertical="center" wrapText="1" shrinkToFit="1"/>
    </xf>
    <xf numFmtId="0" fontId="6" fillId="2" borderId="5" xfId="0" quotePrefix="1" applyFont="1" applyFill="1" applyBorder="1" applyAlignment="1">
      <alignment horizontal="center" vertical="center" wrapText="1" shrinkToFit="1"/>
    </xf>
    <xf numFmtId="0" fontId="11" fillId="2" borderId="5" xfId="0" quotePrefix="1" applyFont="1" applyFill="1" applyBorder="1" applyAlignment="1">
      <alignment horizontal="left" vertical="center" wrapText="1"/>
    </xf>
    <xf numFmtId="3" fontId="10" fillId="2" borderId="5" xfId="0" applyNumberFormat="1" applyFont="1" applyFill="1" applyBorder="1" applyAlignment="1">
      <alignment horizontal="center" vertical="center" wrapText="1" shrinkToFit="1"/>
    </xf>
    <xf numFmtId="0" fontId="1" fillId="0" borderId="0" xfId="0" applyNumberFormat="1" applyFont="1" applyFill="1" applyBorder="1" applyAlignment="1" applyProtection="1">
      <alignment vertical="center" wrapText="1"/>
    </xf>
    <xf numFmtId="0" fontId="3" fillId="0" borderId="0" xfId="0" applyFont="1" applyAlignment="1">
      <alignment vertical="center" wrapText="1"/>
    </xf>
    <xf numFmtId="4" fontId="4" fillId="3" borderId="3" xfId="0" applyNumberFormat="1" applyFont="1" applyFill="1" applyBorder="1" applyAlignment="1">
      <alignment horizontal="right"/>
    </xf>
    <xf numFmtId="4" fontId="4" fillId="0" borderId="3" xfId="0" applyNumberFormat="1" applyFont="1" applyFill="1" applyBorder="1" applyAlignment="1">
      <alignment horizontal="right"/>
    </xf>
    <xf numFmtId="4" fontId="4" fillId="0" borderId="3" xfId="0" applyNumberFormat="1" applyFont="1" applyBorder="1" applyAlignment="1">
      <alignment horizontal="right"/>
    </xf>
    <xf numFmtId="4" fontId="4" fillId="3" borderId="3" xfId="0" applyNumberFormat="1" applyFont="1" applyFill="1" applyBorder="1" applyAlignment="1" applyProtection="1">
      <alignment horizontal="right" wrapText="1"/>
    </xf>
    <xf numFmtId="4" fontId="4" fillId="4" borderId="1" xfId="0" quotePrefix="1" applyNumberFormat="1" applyFont="1" applyFill="1" applyBorder="1" applyAlignment="1">
      <alignment horizontal="right"/>
    </xf>
    <xf numFmtId="4" fontId="4" fillId="3" borderId="1" xfId="0" quotePrefix="1" applyNumberFormat="1" applyFont="1" applyFill="1" applyBorder="1" applyAlignment="1">
      <alignment horizontal="right"/>
    </xf>
    <xf numFmtId="4" fontId="4" fillId="5" borderId="1" xfId="0" quotePrefix="1" applyNumberFormat="1" applyFont="1" applyFill="1" applyBorder="1" applyAlignment="1">
      <alignment horizontal="right"/>
    </xf>
    <xf numFmtId="4" fontId="4" fillId="5" borderId="3" xfId="0" applyNumberFormat="1" applyFont="1" applyFill="1" applyBorder="1" applyAlignment="1">
      <alignment horizontal="right"/>
    </xf>
    <xf numFmtId="0" fontId="28" fillId="2" borderId="3" xfId="0" applyNumberFormat="1" applyFont="1" applyFill="1" applyBorder="1" applyAlignment="1" applyProtection="1">
      <alignment horizontal="left" vertical="center" wrapText="1" shrinkToFit="1"/>
    </xf>
    <xf numFmtId="0" fontId="24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horizontal="left" vertical="center" shrinkToFit="1"/>
    </xf>
    <xf numFmtId="0" fontId="7" fillId="2" borderId="3" xfId="0" quotePrefix="1" applyFont="1" applyFill="1" applyBorder="1" applyAlignment="1">
      <alignment horizontal="left" vertical="center" shrinkToFit="1"/>
    </xf>
    <xf numFmtId="0" fontId="29" fillId="2" borderId="3" xfId="0" quotePrefix="1" applyFont="1" applyFill="1" applyBorder="1" applyAlignment="1">
      <alignment horizontal="left" vertical="center" wrapText="1" shrinkToFit="1"/>
    </xf>
    <xf numFmtId="0" fontId="7" fillId="2" borderId="3" xfId="0" applyNumberFormat="1" applyFont="1" applyFill="1" applyBorder="1" applyAlignment="1" applyProtection="1">
      <alignment vertical="center" wrapText="1" shrinkToFit="1"/>
    </xf>
    <xf numFmtId="4" fontId="14" fillId="2" borderId="3" xfId="0" applyNumberFormat="1" applyFont="1" applyFill="1" applyBorder="1" applyAlignment="1">
      <alignment horizontal="center" vertical="center"/>
    </xf>
    <xf numFmtId="4" fontId="30" fillId="2" borderId="3" xfId="0" applyNumberFormat="1" applyFont="1" applyFill="1" applyBorder="1" applyAlignment="1">
      <alignment horizontal="center" vertical="center"/>
    </xf>
    <xf numFmtId="4" fontId="14" fillId="0" borderId="3" xfId="0" applyNumberFormat="1" applyFont="1" applyFill="1" applyBorder="1" applyAlignment="1" applyProtection="1">
      <alignment horizontal="center" vertical="center" wrapText="1"/>
    </xf>
    <xf numFmtId="4" fontId="10" fillId="2" borderId="3" xfId="0" applyNumberFormat="1" applyFont="1" applyFill="1" applyBorder="1" applyAlignment="1">
      <alignment horizontal="center" vertical="center" wrapText="1" shrinkToFit="1"/>
    </xf>
    <xf numFmtId="4" fontId="4" fillId="2" borderId="3" xfId="0" applyNumberFormat="1" applyFont="1" applyFill="1" applyBorder="1" applyAlignment="1">
      <alignment horizontal="center" vertical="center" wrapText="1" shrinkToFit="1"/>
    </xf>
    <xf numFmtId="4" fontId="22" fillId="0" borderId="3" xfId="0" applyNumberFormat="1" applyFont="1" applyBorder="1" applyAlignment="1">
      <alignment horizontal="center" vertical="center"/>
    </xf>
    <xf numFmtId="4" fontId="21" fillId="0" borderId="3" xfId="0" applyNumberFormat="1" applyFont="1" applyBorder="1" applyAlignment="1">
      <alignment horizontal="center" vertical="center"/>
    </xf>
    <xf numFmtId="4" fontId="31" fillId="0" borderId="3" xfId="0" applyNumberFormat="1" applyFont="1" applyBorder="1" applyAlignment="1">
      <alignment horizontal="center" vertical="center"/>
    </xf>
    <xf numFmtId="4" fontId="32" fillId="0" borderId="3" xfId="0" applyNumberFormat="1" applyFont="1" applyBorder="1" applyAlignment="1">
      <alignment horizontal="center" vertical="center"/>
    </xf>
    <xf numFmtId="4" fontId="14" fillId="2" borderId="3" xfId="0" applyNumberFormat="1" applyFont="1" applyFill="1" applyBorder="1" applyAlignment="1" applyProtection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/>
    </xf>
    <xf numFmtId="4" fontId="10" fillId="2" borderId="3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31" fillId="0" borderId="3" xfId="0" applyNumberFormat="1" applyFont="1" applyBorder="1" applyAlignment="1">
      <alignment horizontal="center" vertical="center"/>
    </xf>
    <xf numFmtId="0" fontId="7" fillId="0" borderId="0" xfId="1"/>
    <xf numFmtId="4" fontId="7" fillId="0" borderId="0" xfId="1" applyNumberFormat="1"/>
    <xf numFmtId="0" fontId="7" fillId="0" borderId="0" xfId="1" applyAlignment="1">
      <alignment horizontal="right"/>
    </xf>
    <xf numFmtId="0" fontId="7" fillId="0" borderId="0" xfId="1" applyAlignment="1">
      <alignment shrinkToFit="1"/>
    </xf>
    <xf numFmtId="0" fontId="6" fillId="0" borderId="0" xfId="1" applyFont="1"/>
    <xf numFmtId="0" fontId="7" fillId="2" borderId="0" xfId="1" applyFill="1"/>
    <xf numFmtId="4" fontId="7" fillId="2" borderId="0" xfId="1" applyNumberFormat="1" applyFill="1"/>
    <xf numFmtId="164" fontId="34" fillId="6" borderId="3" xfId="1" applyNumberFormat="1" applyFont="1" applyFill="1" applyBorder="1" applyAlignment="1" applyProtection="1">
      <alignment horizontal="right" vertical="top" wrapText="1" readingOrder="1"/>
      <protection locked="0"/>
    </xf>
    <xf numFmtId="0" fontId="34" fillId="6" borderId="1" xfId="1" applyFont="1" applyFill="1" applyBorder="1" applyAlignment="1" applyProtection="1">
      <alignment vertical="top" wrapText="1" shrinkToFit="1"/>
      <protection locked="0"/>
    </xf>
    <xf numFmtId="0" fontId="34" fillId="6" borderId="3" xfId="1" applyFont="1" applyFill="1" applyBorder="1" applyAlignment="1" applyProtection="1">
      <alignment vertical="top" wrapText="1" shrinkToFit="1"/>
      <protection locked="0"/>
    </xf>
    <xf numFmtId="0" fontId="7" fillId="2" borderId="0" xfId="1" applyFill="1" applyAlignment="1">
      <alignment shrinkToFit="1"/>
    </xf>
    <xf numFmtId="4" fontId="7" fillId="2" borderId="0" xfId="1" applyNumberFormat="1" applyFill="1" applyAlignment="1">
      <alignment shrinkToFit="1"/>
    </xf>
    <xf numFmtId="164" fontId="33" fillId="6" borderId="3" xfId="1" applyNumberFormat="1" applyFont="1" applyFill="1" applyBorder="1" applyAlignment="1" applyProtection="1">
      <alignment horizontal="right" vertical="top" wrapText="1" readingOrder="1"/>
      <protection locked="0"/>
    </xf>
    <xf numFmtId="4" fontId="6" fillId="0" borderId="0" xfId="1" applyNumberFormat="1" applyFont="1"/>
    <xf numFmtId="0" fontId="6" fillId="0" borderId="0" xfId="1" applyFont="1" applyAlignment="1">
      <alignment shrinkToFit="1"/>
    </xf>
    <xf numFmtId="4" fontId="6" fillId="0" borderId="0" xfId="1" applyNumberFormat="1" applyFont="1" applyAlignment="1">
      <alignment shrinkToFit="1"/>
    </xf>
    <xf numFmtId="164" fontId="34" fillId="6" borderId="3" xfId="1" applyNumberFormat="1" applyFont="1" applyFill="1" applyBorder="1" applyAlignment="1" applyProtection="1">
      <alignment horizontal="right" vertical="top" shrinkToFit="1" readingOrder="1"/>
      <protection locked="0"/>
    </xf>
    <xf numFmtId="0" fontId="34" fillId="6" borderId="1" xfId="1" applyFont="1" applyFill="1" applyBorder="1" applyAlignment="1" applyProtection="1">
      <alignment vertical="top" shrinkToFit="1"/>
      <protection locked="0"/>
    </xf>
    <xf numFmtId="0" fontId="34" fillId="6" borderId="3" xfId="1" applyFont="1" applyFill="1" applyBorder="1" applyAlignment="1" applyProtection="1">
      <alignment vertical="top" shrinkToFit="1"/>
      <protection locked="0"/>
    </xf>
    <xf numFmtId="0" fontId="34" fillId="6" borderId="7" xfId="1" applyFont="1" applyFill="1" applyBorder="1" applyAlignment="1" applyProtection="1">
      <alignment vertical="top" wrapText="1" shrinkToFit="1"/>
      <protection locked="0"/>
    </xf>
    <xf numFmtId="0" fontId="34" fillId="6" borderId="6" xfId="1" applyFont="1" applyFill="1" applyBorder="1" applyAlignment="1" applyProtection="1">
      <alignment vertical="top" wrapText="1" shrinkToFit="1"/>
      <protection locked="0"/>
    </xf>
    <xf numFmtId="0" fontId="36" fillId="2" borderId="0" xfId="1" applyFont="1" applyFill="1" applyAlignment="1">
      <alignment vertical="center"/>
    </xf>
    <xf numFmtId="0" fontId="38" fillId="6" borderId="1" xfId="1" applyFont="1" applyFill="1" applyBorder="1" applyAlignment="1" applyProtection="1">
      <alignment vertical="top" wrapText="1" shrinkToFit="1"/>
      <protection locked="0"/>
    </xf>
    <xf numFmtId="0" fontId="29" fillId="2" borderId="0" xfId="1" applyFont="1" applyFill="1"/>
    <xf numFmtId="4" fontId="29" fillId="2" borderId="0" xfId="1" applyNumberFormat="1" applyFont="1" applyFill="1"/>
    <xf numFmtId="165" fontId="29" fillId="2" borderId="0" xfId="1" applyNumberFormat="1" applyFont="1" applyFill="1"/>
    <xf numFmtId="0" fontId="11" fillId="0" borderId="0" xfId="1" applyFont="1"/>
    <xf numFmtId="4" fontId="11" fillId="0" borderId="0" xfId="1" applyNumberFormat="1" applyFont="1"/>
    <xf numFmtId="0" fontId="11" fillId="0" borderId="0" xfId="1" applyFont="1" applyBorder="1" applyAlignment="1"/>
    <xf numFmtId="0" fontId="11" fillId="0" borderId="0" xfId="1" applyFont="1" applyAlignment="1">
      <alignment horizontal="right"/>
    </xf>
    <xf numFmtId="0" fontId="7" fillId="2" borderId="0" xfId="1" applyFill="1" applyBorder="1"/>
    <xf numFmtId="0" fontId="6" fillId="2" borderId="0" xfId="1" applyFont="1" applyFill="1" applyBorder="1"/>
    <xf numFmtId="0" fontId="7" fillId="0" borderId="0" xfId="1" applyAlignment="1">
      <alignment vertical="center"/>
    </xf>
    <xf numFmtId="4" fontId="7" fillId="0" borderId="0" xfId="1" applyNumberFormat="1" applyAlignment="1">
      <alignment vertical="center"/>
    </xf>
    <xf numFmtId="0" fontId="15" fillId="2" borderId="0" xfId="1" applyFont="1" applyFill="1" applyBorder="1" applyAlignment="1">
      <alignment horizontal="left" vertical="center"/>
    </xf>
    <xf numFmtId="0" fontId="42" fillId="2" borderId="0" xfId="1" applyFont="1" applyFill="1" applyBorder="1" applyAlignment="1">
      <alignment vertical="center"/>
    </xf>
    <xf numFmtId="0" fontId="43" fillId="2" borderId="0" xfId="1" applyFont="1" applyFill="1" applyBorder="1" applyAlignment="1">
      <alignment horizontal="left" vertical="center"/>
    </xf>
    <xf numFmtId="0" fontId="7" fillId="0" borderId="0" xfId="1" applyAlignment="1">
      <alignment vertical="center" shrinkToFit="1"/>
    </xf>
    <xf numFmtId="0" fontId="11" fillId="0" borderId="0" xfId="1" applyFont="1" applyAlignment="1">
      <alignment horizontal="center" shrinkToFit="1"/>
    </xf>
    <xf numFmtId="0" fontId="33" fillId="7" borderId="3" xfId="1" applyFont="1" applyFill="1" applyBorder="1" applyAlignment="1" applyProtection="1">
      <alignment vertical="top" wrapText="1" shrinkToFit="1"/>
      <protection locked="0"/>
    </xf>
    <xf numFmtId="0" fontId="33" fillId="7" borderId="1" xfId="1" applyFont="1" applyFill="1" applyBorder="1" applyAlignment="1" applyProtection="1">
      <alignment vertical="top" wrapText="1" shrinkToFit="1"/>
      <protection locked="0"/>
    </xf>
    <xf numFmtId="164" fontId="33" fillId="7" borderId="3" xfId="1" applyNumberFormat="1" applyFont="1" applyFill="1" applyBorder="1" applyAlignment="1" applyProtection="1">
      <alignment horizontal="right" vertical="top" wrapText="1" readingOrder="1"/>
      <protection locked="0"/>
    </xf>
    <xf numFmtId="0" fontId="33" fillId="7" borderId="1" xfId="1" applyFont="1" applyFill="1" applyBorder="1" applyAlignment="1" applyProtection="1">
      <alignment horizontal="left" vertical="top" wrapText="1" shrinkToFit="1"/>
      <protection locked="0"/>
    </xf>
    <xf numFmtId="0" fontId="40" fillId="8" borderId="8" xfId="1" applyFont="1" applyFill="1" applyBorder="1" applyAlignment="1" applyProtection="1">
      <alignment vertical="top" wrapText="1" shrinkToFit="1"/>
      <protection locked="0"/>
    </xf>
    <xf numFmtId="0" fontId="40" fillId="8" borderId="9" xfId="1" applyFont="1" applyFill="1" applyBorder="1" applyAlignment="1" applyProtection="1">
      <alignment vertical="top" wrapText="1" shrinkToFit="1"/>
      <protection locked="0"/>
    </xf>
    <xf numFmtId="164" fontId="40" fillId="8" borderId="8" xfId="1" applyNumberFormat="1" applyFont="1" applyFill="1" applyBorder="1" applyAlignment="1" applyProtection="1">
      <alignment horizontal="right" vertical="top" wrapText="1" readingOrder="1"/>
      <protection locked="0"/>
    </xf>
    <xf numFmtId="0" fontId="35" fillId="9" borderId="3" xfId="1" applyFont="1" applyFill="1" applyBorder="1" applyAlignment="1" applyProtection="1">
      <alignment vertical="top" wrapText="1" shrinkToFit="1"/>
      <protection locked="0"/>
    </xf>
    <xf numFmtId="0" fontId="35" fillId="9" borderId="1" xfId="1" applyFont="1" applyFill="1" applyBorder="1" applyAlignment="1" applyProtection="1">
      <alignment vertical="top" wrapText="1" shrinkToFit="1"/>
      <protection locked="0"/>
    </xf>
    <xf numFmtId="164" fontId="35" fillId="9" borderId="3" xfId="1" applyNumberFormat="1" applyFont="1" applyFill="1" applyBorder="1" applyAlignment="1" applyProtection="1">
      <alignment horizontal="right" vertical="top" wrapText="1" readingOrder="1"/>
      <protection locked="0"/>
    </xf>
    <xf numFmtId="164" fontId="33" fillId="7" borderId="2" xfId="1" applyNumberFormat="1" applyFont="1" applyFill="1" applyBorder="1" applyAlignment="1" applyProtection="1">
      <alignment horizontal="right" vertical="top" wrapText="1" readingOrder="1"/>
      <protection locked="0"/>
    </xf>
    <xf numFmtId="0" fontId="33" fillId="7" borderId="3" xfId="1" applyFont="1" applyFill="1" applyBorder="1" applyAlignment="1" applyProtection="1">
      <alignment vertical="top" shrinkToFit="1"/>
      <protection locked="0"/>
    </xf>
    <xf numFmtId="0" fontId="33" fillId="7" borderId="1" xfId="1" applyFont="1" applyFill="1" applyBorder="1" applyAlignment="1" applyProtection="1">
      <alignment horizontal="left" vertical="top" shrinkToFit="1"/>
      <protection locked="0"/>
    </xf>
    <xf numFmtId="164" fontId="33" fillId="7" borderId="3" xfId="1" applyNumberFormat="1" applyFont="1" applyFill="1" applyBorder="1" applyAlignment="1" applyProtection="1">
      <alignment horizontal="right" vertical="top" shrinkToFit="1" readingOrder="1"/>
      <protection locked="0"/>
    </xf>
    <xf numFmtId="164" fontId="33" fillId="7" borderId="1" xfId="1" applyNumberFormat="1" applyFont="1" applyFill="1" applyBorder="1" applyAlignment="1" applyProtection="1">
      <alignment horizontal="left" vertical="top" shrinkToFit="1" readingOrder="1"/>
      <protection locked="0"/>
    </xf>
    <xf numFmtId="164" fontId="33" fillId="7" borderId="3" xfId="1" applyNumberFormat="1" applyFont="1" applyFill="1" applyBorder="1" applyAlignment="1" applyProtection="1">
      <alignment horizontal="left" vertical="top" shrinkToFit="1" readingOrder="1"/>
      <protection locked="0"/>
    </xf>
    <xf numFmtId="164" fontId="33" fillId="7" borderId="1" xfId="1" applyNumberFormat="1" applyFont="1" applyFill="1" applyBorder="1" applyAlignment="1" applyProtection="1">
      <alignment horizontal="left" vertical="top" wrapText="1" readingOrder="1"/>
      <protection locked="0"/>
    </xf>
    <xf numFmtId="164" fontId="33" fillId="7" borderId="3" xfId="1" applyNumberFormat="1" applyFont="1" applyFill="1" applyBorder="1" applyAlignment="1" applyProtection="1">
      <alignment horizontal="left" vertical="top" wrapText="1" readingOrder="1"/>
      <protection locked="0"/>
    </xf>
    <xf numFmtId="0" fontId="35" fillId="10" borderId="3" xfId="1" applyFont="1" applyFill="1" applyBorder="1" applyAlignment="1" applyProtection="1">
      <alignment vertical="top" wrapText="1" shrinkToFit="1"/>
      <protection locked="0"/>
    </xf>
    <xf numFmtId="0" fontId="35" fillId="10" borderId="1" xfId="1" applyFont="1" applyFill="1" applyBorder="1" applyAlignment="1" applyProtection="1">
      <alignment vertical="top" wrapText="1" shrinkToFit="1"/>
      <protection locked="0"/>
    </xf>
    <xf numFmtId="164" fontId="35" fillId="10" borderId="3" xfId="1" applyNumberFormat="1" applyFont="1" applyFill="1" applyBorder="1" applyAlignment="1" applyProtection="1">
      <alignment horizontal="right" vertical="top" wrapText="1" readingOrder="1"/>
      <protection locked="0"/>
    </xf>
    <xf numFmtId="165" fontId="7" fillId="2" borderId="0" xfId="1" applyNumberFormat="1" applyFill="1"/>
    <xf numFmtId="164" fontId="34" fillId="7" borderId="3" xfId="1" applyNumberFormat="1" applyFont="1" applyFill="1" applyBorder="1" applyAlignment="1" applyProtection="1">
      <alignment horizontal="right" vertical="top" wrapText="1" readingOrder="1"/>
      <protection locked="0"/>
    </xf>
    <xf numFmtId="164" fontId="34" fillId="7" borderId="3" xfId="1" applyNumberFormat="1" applyFont="1" applyFill="1" applyBorder="1" applyAlignment="1" applyProtection="1">
      <alignment horizontal="right" vertical="top" shrinkToFit="1" readingOrder="1"/>
      <protection locked="0"/>
    </xf>
    <xf numFmtId="0" fontId="33" fillId="7" borderId="3" xfId="1" applyFont="1" applyFill="1" applyBorder="1" applyAlignment="1" applyProtection="1">
      <alignment horizontal="right" vertical="top" wrapText="1" shrinkToFit="1"/>
      <protection locked="0"/>
    </xf>
    <xf numFmtId="0" fontId="33" fillId="7" borderId="6" xfId="1" applyFont="1" applyFill="1" applyBorder="1" applyAlignment="1" applyProtection="1">
      <alignment vertical="top" wrapText="1" shrinkToFit="1"/>
      <protection locked="0"/>
    </xf>
    <xf numFmtId="0" fontId="6" fillId="2" borderId="0" xfId="1" applyFont="1" applyFill="1" applyAlignment="1">
      <alignment shrinkToFit="1"/>
    </xf>
    <xf numFmtId="4" fontId="6" fillId="2" borderId="0" xfId="1" applyNumberFormat="1" applyFont="1" applyFill="1" applyAlignment="1">
      <alignment shrinkToFit="1"/>
    </xf>
    <xf numFmtId="164" fontId="33" fillId="7" borderId="2" xfId="1" applyNumberFormat="1" applyFont="1" applyFill="1" applyBorder="1" applyAlignment="1" applyProtection="1">
      <alignment horizontal="right" vertical="top" shrinkToFit="1" readingOrder="1"/>
      <protection locked="0"/>
    </xf>
    <xf numFmtId="0" fontId="6" fillId="2" borderId="0" xfId="1" applyFont="1" applyFill="1"/>
    <xf numFmtId="4" fontId="6" fillId="2" borderId="0" xfId="1" applyNumberFormat="1" applyFont="1" applyFill="1"/>
    <xf numFmtId="0" fontId="37" fillId="10" borderId="3" xfId="1" applyFont="1" applyFill="1" applyBorder="1" applyAlignment="1" applyProtection="1">
      <alignment vertical="top" wrapText="1" shrinkToFit="1"/>
      <protection locked="0"/>
    </xf>
    <xf numFmtId="0" fontId="4" fillId="12" borderId="3" xfId="1" applyNumberFormat="1" applyFont="1" applyFill="1" applyBorder="1" applyAlignment="1" applyProtection="1">
      <alignment horizontal="center" vertical="center" wrapText="1"/>
    </xf>
    <xf numFmtId="0" fontId="12" fillId="12" borderId="3" xfId="1" applyNumberFormat="1" applyFont="1" applyFill="1" applyBorder="1" applyAlignment="1" applyProtection="1">
      <alignment horizontal="center" vertical="center" wrapText="1"/>
    </xf>
    <xf numFmtId="0" fontId="14" fillId="11" borderId="10" xfId="1" applyFont="1" applyFill="1" applyBorder="1" applyAlignment="1" applyProtection="1">
      <alignment horizontal="center" vertical="center" wrapText="1" shrinkToFit="1"/>
      <protection locked="0"/>
    </xf>
    <xf numFmtId="0" fontId="45" fillId="7" borderId="1" xfId="1" applyFont="1" applyFill="1" applyBorder="1" applyAlignment="1" applyProtection="1">
      <alignment horizontal="left" vertical="top" wrapText="1" shrinkToFit="1"/>
      <protection locked="0"/>
    </xf>
    <xf numFmtId="0" fontId="40" fillId="13" borderId="8" xfId="1" applyFont="1" applyFill="1" applyBorder="1" applyAlignment="1" applyProtection="1">
      <alignment vertical="top" wrapText="1" shrinkToFit="1"/>
      <protection locked="0"/>
    </xf>
    <xf numFmtId="0" fontId="40" fillId="13" borderId="9" xfId="1" applyFont="1" applyFill="1" applyBorder="1" applyAlignment="1" applyProtection="1">
      <alignment vertical="top" wrapText="1" shrinkToFit="1"/>
      <protection locked="0"/>
    </xf>
    <xf numFmtId="164" fontId="40" fillId="13" borderId="8" xfId="1" applyNumberFormat="1" applyFont="1" applyFill="1" applyBorder="1" applyAlignment="1" applyProtection="1">
      <alignment horizontal="right" vertical="top" wrapText="1" readingOrder="1"/>
      <protection locked="0"/>
    </xf>
    <xf numFmtId="0" fontId="40" fillId="14" borderId="8" xfId="1" applyFont="1" applyFill="1" applyBorder="1" applyAlignment="1" applyProtection="1">
      <alignment vertical="top" wrapText="1" shrinkToFit="1"/>
      <protection locked="0"/>
    </xf>
    <xf numFmtId="0" fontId="40" fillId="14" borderId="9" xfId="1" applyFont="1" applyFill="1" applyBorder="1" applyAlignment="1" applyProtection="1">
      <alignment vertical="top" wrapText="1" shrinkToFit="1"/>
      <protection locked="0"/>
    </xf>
    <xf numFmtId="164" fontId="40" fillId="14" borderId="8" xfId="1" applyNumberFormat="1" applyFont="1" applyFill="1" applyBorder="1" applyAlignment="1" applyProtection="1">
      <alignment horizontal="right" vertical="top" wrapText="1" readingOrder="1"/>
      <protection locked="0"/>
    </xf>
    <xf numFmtId="0" fontId="40" fillId="15" borderId="8" xfId="1" applyFont="1" applyFill="1" applyBorder="1" applyAlignment="1" applyProtection="1">
      <alignment vertical="top" wrapText="1" shrinkToFit="1"/>
      <protection locked="0"/>
    </xf>
    <xf numFmtId="0" fontId="40" fillId="15" borderId="9" xfId="1" applyFont="1" applyFill="1" applyBorder="1" applyAlignment="1" applyProtection="1">
      <alignment vertical="top" wrapText="1" shrinkToFit="1"/>
      <protection locked="0"/>
    </xf>
    <xf numFmtId="164" fontId="40" fillId="15" borderId="8" xfId="1" applyNumberFormat="1" applyFont="1" applyFill="1" applyBorder="1" applyAlignment="1" applyProtection="1">
      <alignment horizontal="right" vertical="top" wrapText="1" readingOrder="1"/>
      <protection locked="0"/>
    </xf>
    <xf numFmtId="0" fontId="44" fillId="3" borderId="1" xfId="0" quotePrefix="1" applyNumberFormat="1" applyFont="1" applyFill="1" applyBorder="1" applyAlignment="1" applyProtection="1">
      <alignment horizontal="left" vertical="center" wrapText="1" shrinkToFit="1"/>
    </xf>
    <xf numFmtId="0" fontId="29" fillId="3" borderId="2" xfId="0" applyNumberFormat="1" applyFont="1" applyFill="1" applyBorder="1" applyAlignment="1" applyProtection="1">
      <alignment vertical="center" wrapText="1" shrinkToFit="1"/>
    </xf>
    <xf numFmtId="0" fontId="6" fillId="0" borderId="1" xfId="0" applyNumberFormat="1" applyFont="1" applyFill="1" applyBorder="1" applyAlignment="1" applyProtection="1">
      <alignment horizontal="left" vertical="center" shrinkToFit="1"/>
    </xf>
    <xf numFmtId="0" fontId="7" fillId="0" borderId="2" xfId="0" applyNumberFormat="1" applyFont="1" applyFill="1" applyBorder="1" applyAlignment="1" applyProtection="1">
      <alignment vertical="center" shrinkToFit="1"/>
    </xf>
    <xf numFmtId="0" fontId="1" fillId="0" borderId="0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0" fontId="3" fillId="0" borderId="0" xfId="0" applyFont="1" applyAlignment="1">
      <alignment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6" fillId="0" borderId="2" xfId="0" applyNumberFormat="1" applyFont="1" applyFill="1" applyBorder="1" applyAlignment="1" applyProtection="1">
      <alignment horizontal="left" vertical="center" wrapText="1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Fill="1" applyBorder="1" applyAlignment="1">
      <alignment horizontal="left" vertical="center"/>
    </xf>
    <xf numFmtId="0" fontId="6" fillId="0" borderId="2" xfId="0" quotePrefix="1" applyFont="1" applyFill="1" applyBorder="1" applyAlignment="1">
      <alignment horizontal="left" vertical="center"/>
    </xf>
    <xf numFmtId="0" fontId="6" fillId="0" borderId="4" xfId="0" quotePrefix="1" applyFont="1" applyFill="1" applyBorder="1" applyAlignment="1">
      <alignment horizontal="left" vertical="center"/>
    </xf>
    <xf numFmtId="0" fontId="6" fillId="0" borderId="1" xfId="0" quotePrefix="1" applyNumberFormat="1" applyFont="1" applyFill="1" applyBorder="1" applyAlignment="1" applyProtection="1">
      <alignment horizontal="left" vertical="center" wrapText="1"/>
    </xf>
    <xf numFmtId="0" fontId="6" fillId="0" borderId="2" xfId="0" quotePrefix="1" applyNumberFormat="1" applyFont="1" applyFill="1" applyBorder="1" applyAlignment="1" applyProtection="1">
      <alignment horizontal="left" vertical="center" wrapText="1"/>
    </xf>
    <xf numFmtId="0" fontId="6" fillId="0" borderId="4" xfId="0" quotePrefix="1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left" vertical="center"/>
    </xf>
    <xf numFmtId="0" fontId="6" fillId="0" borderId="2" xfId="0" quotePrefix="1" applyFont="1" applyBorder="1" applyAlignment="1">
      <alignment horizontal="left" vertical="center"/>
    </xf>
    <xf numFmtId="0" fontId="6" fillId="0" borderId="4" xfId="0" quotePrefix="1" applyFont="1" applyBorder="1" applyAlignment="1">
      <alignment horizontal="left" vertical="center"/>
    </xf>
    <xf numFmtId="0" fontId="6" fillId="3" borderId="1" xfId="0" quotePrefix="1" applyNumberFormat="1" applyFont="1" applyFill="1" applyBorder="1" applyAlignment="1" applyProtection="1">
      <alignment horizontal="left" vertical="center" wrapText="1"/>
    </xf>
    <xf numFmtId="0" fontId="6" fillId="3" borderId="2" xfId="0" quotePrefix="1" applyNumberFormat="1" applyFont="1" applyFill="1" applyBorder="1" applyAlignment="1" applyProtection="1">
      <alignment horizontal="left" vertical="center" wrapText="1"/>
    </xf>
    <xf numFmtId="0" fontId="6" fillId="3" borderId="4" xfId="0" quotePrefix="1" applyNumberFormat="1" applyFont="1" applyFill="1" applyBorder="1" applyAlignment="1" applyProtection="1">
      <alignment horizontal="left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wrapText="1"/>
    </xf>
    <xf numFmtId="0" fontId="6" fillId="0" borderId="2" xfId="0" applyNumberFormat="1" applyFont="1" applyFill="1" applyBorder="1" applyAlignment="1" applyProtection="1">
      <alignment horizontal="left" vertical="center" shrinkToFit="1"/>
    </xf>
    <xf numFmtId="0" fontId="6" fillId="0" borderId="4" xfId="0" applyNumberFormat="1" applyFont="1" applyFill="1" applyBorder="1" applyAlignment="1" applyProtection="1">
      <alignment horizontal="left" vertical="center" shrinkToFit="1"/>
    </xf>
    <xf numFmtId="0" fontId="7" fillId="3" borderId="2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 shrinkToFit="1"/>
    </xf>
    <xf numFmtId="0" fontId="3" fillId="0" borderId="0" xfId="0" applyFont="1" applyAlignment="1">
      <alignment wrapText="1" shrinkToFit="1"/>
    </xf>
    <xf numFmtId="0" fontId="4" fillId="4" borderId="1" xfId="0" applyNumberFormat="1" applyFont="1" applyFill="1" applyBorder="1" applyAlignment="1" applyProtection="1">
      <alignment horizontal="left" vertical="center" shrinkToFit="1"/>
    </xf>
    <xf numFmtId="0" fontId="4" fillId="4" borderId="2" xfId="0" applyNumberFormat="1" applyFont="1" applyFill="1" applyBorder="1" applyAlignment="1" applyProtection="1">
      <alignment horizontal="left" vertical="center" shrinkToFit="1"/>
    </xf>
    <xf numFmtId="0" fontId="4" fillId="4" borderId="4" xfId="0" applyNumberFormat="1" applyFont="1" applyFill="1" applyBorder="1" applyAlignment="1" applyProtection="1">
      <alignment horizontal="left" vertical="center" shrinkToFit="1"/>
    </xf>
    <xf numFmtId="0" fontId="4" fillId="3" borderId="1" xfId="0" applyNumberFormat="1" applyFont="1" applyFill="1" applyBorder="1" applyAlignment="1" applyProtection="1">
      <alignment horizontal="left" vertical="center" shrinkToFit="1"/>
    </xf>
    <xf numFmtId="0" fontId="4" fillId="3" borderId="2" xfId="0" applyNumberFormat="1" applyFont="1" applyFill="1" applyBorder="1" applyAlignment="1" applyProtection="1">
      <alignment horizontal="left" vertical="center" shrinkToFit="1"/>
    </xf>
    <xf numFmtId="0" fontId="4" fillId="3" borderId="4" xfId="0" applyNumberFormat="1" applyFont="1" applyFill="1" applyBorder="1" applyAlignment="1" applyProtection="1">
      <alignment horizontal="left" vertical="center" shrinkToFit="1"/>
    </xf>
    <xf numFmtId="0" fontId="6" fillId="5" borderId="1" xfId="0" quotePrefix="1" applyNumberFormat="1" applyFont="1" applyFill="1" applyBorder="1" applyAlignment="1" applyProtection="1">
      <alignment horizontal="left" vertical="center" wrapText="1"/>
    </xf>
    <xf numFmtId="0" fontId="7" fillId="5" borderId="2" xfId="0" applyNumberFormat="1" applyFont="1" applyFill="1" applyBorder="1" applyAlignment="1" applyProtection="1">
      <alignment vertical="center" wrapText="1"/>
    </xf>
    <xf numFmtId="0" fontId="4" fillId="5" borderId="1" xfId="0" applyNumberFormat="1" applyFont="1" applyFill="1" applyBorder="1" applyAlignment="1" applyProtection="1">
      <alignment horizontal="left" vertical="center" shrinkToFit="1"/>
    </xf>
    <xf numFmtId="0" fontId="4" fillId="5" borderId="2" xfId="0" applyNumberFormat="1" applyFont="1" applyFill="1" applyBorder="1" applyAlignment="1" applyProtection="1">
      <alignment horizontal="left" vertical="center" shrinkToFit="1"/>
    </xf>
    <xf numFmtId="0" fontId="4" fillId="5" borderId="4" xfId="0" applyNumberFormat="1" applyFont="1" applyFill="1" applyBorder="1" applyAlignment="1" applyProtection="1">
      <alignment horizontal="left" vertical="center" shrinkToFit="1"/>
    </xf>
    <xf numFmtId="0" fontId="15" fillId="3" borderId="1" xfId="0" quotePrefix="1" applyNumberFormat="1" applyFont="1" applyFill="1" applyBorder="1" applyAlignment="1" applyProtection="1">
      <alignment horizontal="left" vertical="center" wrapText="1" shrinkToFit="1"/>
    </xf>
    <xf numFmtId="0" fontId="23" fillId="3" borderId="2" xfId="0" applyNumberFormat="1" applyFont="1" applyFill="1" applyBorder="1" applyAlignment="1" applyProtection="1">
      <alignment vertical="center" wrapText="1" shrinkToFit="1"/>
    </xf>
    <xf numFmtId="0" fontId="20" fillId="0" borderId="1" xfId="0" applyFont="1" applyBorder="1" applyAlignment="1">
      <alignment shrinkToFit="1"/>
    </xf>
    <xf numFmtId="0" fontId="20" fillId="0" borderId="4" xfId="0" applyFont="1" applyBorder="1" applyAlignment="1">
      <alignment shrinkToFit="1"/>
    </xf>
    <xf numFmtId="0" fontId="21" fillId="0" borderId="1" xfId="0" applyFont="1" applyBorder="1" applyAlignment="1"/>
    <xf numFmtId="0" fontId="21" fillId="0" borderId="4" xfId="0" applyFont="1" applyBorder="1" applyAlignment="1"/>
    <xf numFmtId="0" fontId="20" fillId="0" borderId="1" xfId="0" applyFont="1" applyBorder="1" applyAlignment="1"/>
    <xf numFmtId="0" fontId="20" fillId="0" borderId="4" xfId="0" applyFont="1" applyBorder="1" applyAlignment="1"/>
    <xf numFmtId="0" fontId="17" fillId="0" borderId="3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3" xfId="0" applyFont="1" applyBorder="1" applyAlignment="1"/>
    <xf numFmtId="0" fontId="21" fillId="0" borderId="1" xfId="0" applyFont="1" applyBorder="1" applyAlignment="1">
      <alignment shrinkToFit="1"/>
    </xf>
    <xf numFmtId="0" fontId="21" fillId="0" borderId="4" xfId="0" applyFont="1" applyBorder="1" applyAlignment="1">
      <alignment shrinkToFit="1"/>
    </xf>
    <xf numFmtId="0" fontId="16" fillId="2" borderId="1" xfId="0" applyNumberFormat="1" applyFont="1" applyFill="1" applyBorder="1" applyAlignment="1" applyProtection="1">
      <alignment horizontal="center" vertical="center" wrapText="1"/>
    </xf>
    <xf numFmtId="0" fontId="17" fillId="0" borderId="2" xfId="0" applyFont="1" applyBorder="1" applyAlignment="1">
      <alignment vertical="center" wrapText="1"/>
    </xf>
    <xf numFmtId="0" fontId="17" fillId="0" borderId="4" xfId="0" applyFont="1" applyBorder="1" applyAlignment="1">
      <alignment vertical="center" wrapText="1"/>
    </xf>
    <xf numFmtId="0" fontId="25" fillId="0" borderId="5" xfId="0" applyNumberFormat="1" applyFont="1" applyFill="1" applyBorder="1" applyAlignment="1" applyProtection="1">
      <alignment horizontal="center" vertical="center" wrapText="1" shrinkToFit="1"/>
    </xf>
    <xf numFmtId="0" fontId="25" fillId="0" borderId="5" xfId="0" applyFont="1" applyBorder="1" applyAlignment="1">
      <alignment vertical="center" shrinkToFit="1"/>
    </xf>
    <xf numFmtId="0" fontId="18" fillId="0" borderId="3" xfId="0" applyNumberFormat="1" applyFont="1" applyFill="1" applyBorder="1" applyAlignment="1" applyProtection="1">
      <alignment horizontal="right" vertical="center" wrapText="1"/>
    </xf>
    <xf numFmtId="0" fontId="0" fillId="0" borderId="3" xfId="0" applyBorder="1" applyAlignment="1">
      <alignment horizontal="right" vertical="center"/>
    </xf>
    <xf numFmtId="0" fontId="1" fillId="0" borderId="5" xfId="0" applyNumberFormat="1" applyFont="1" applyFill="1" applyBorder="1" applyAlignment="1" applyProtection="1">
      <alignment horizontal="center" vertical="center" wrapText="1" shrinkToFit="1"/>
    </xf>
    <xf numFmtId="0" fontId="1" fillId="0" borderId="5" xfId="0" applyFont="1" applyBorder="1" applyAlignment="1">
      <alignment vertical="center" shrinkToFit="1"/>
    </xf>
    <xf numFmtId="0" fontId="31" fillId="0" borderId="1" xfId="0" applyFont="1" applyBorder="1" applyAlignment="1">
      <alignment horizontal="center" vertical="center" wrapText="1" shrinkToFit="1"/>
    </xf>
    <xf numFmtId="0" fontId="31" fillId="0" borderId="2" xfId="0" applyFont="1" applyBorder="1" applyAlignment="1">
      <alignment horizontal="center" vertical="center" wrapText="1" shrinkToFit="1"/>
    </xf>
    <xf numFmtId="0" fontId="31" fillId="0" borderId="4" xfId="0" applyFont="1" applyBorder="1" applyAlignment="1">
      <alignment horizontal="center" vertical="center" wrapText="1" shrinkToFit="1"/>
    </xf>
    <xf numFmtId="0" fontId="8" fillId="0" borderId="0" xfId="0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horizontal="center" vertical="center" wrapText="1" shrinkToFit="1"/>
    </xf>
    <xf numFmtId="0" fontId="0" fillId="0" borderId="0" xfId="0" applyAlignment="1">
      <alignment vertical="center" wrapText="1" shrinkToFit="1"/>
    </xf>
    <xf numFmtId="0" fontId="0" fillId="0" borderId="0" xfId="0" applyAlignment="1"/>
    <xf numFmtId="0" fontId="41" fillId="0" borderId="0" xfId="1" applyFont="1" applyAlignment="1" applyProtection="1">
      <alignment horizontal="left" vertical="top" wrapText="1" readingOrder="1"/>
      <protection locked="0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colors>
    <mruColors>
      <color rgb="FFCC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tabSelected="1" workbookViewId="0">
      <selection sqref="A1:O1"/>
    </sheetView>
  </sheetViews>
  <sheetFormatPr defaultRowHeight="15" x14ac:dyDescent="0.25"/>
  <cols>
    <col min="4" max="4" width="6.5703125" customWidth="1"/>
    <col min="5" max="5" width="4.28515625" hidden="1" customWidth="1"/>
    <col min="6" max="6" width="11.7109375" bestFit="1" customWidth="1"/>
    <col min="7" max="7" width="10.85546875" bestFit="1" customWidth="1"/>
    <col min="8" max="8" width="10.140625" bestFit="1" customWidth="1"/>
    <col min="9" max="9" width="9.140625" bestFit="1" customWidth="1"/>
  </cols>
  <sheetData>
    <row r="1" spans="1:15" ht="35.450000000000003" customHeight="1" x14ac:dyDescent="0.25">
      <c r="A1" s="202" t="s">
        <v>168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</row>
    <row r="2" spans="1:15" ht="25.5" customHeight="1" x14ac:dyDescent="0.25">
      <c r="A2" s="202" t="s">
        <v>59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3"/>
      <c r="N2" s="203"/>
      <c r="O2" s="203"/>
    </row>
    <row r="3" spans="1:15" ht="15.75" x14ac:dyDescent="0.25">
      <c r="A3" s="63"/>
      <c r="B3" s="63"/>
      <c r="C3" s="63"/>
      <c r="D3" s="63"/>
      <c r="E3" s="63"/>
      <c r="F3" s="63"/>
      <c r="G3" s="63"/>
      <c r="H3" s="84"/>
      <c r="I3" s="63"/>
      <c r="J3" s="63"/>
      <c r="K3" s="63"/>
      <c r="L3" s="63"/>
      <c r="M3" s="58"/>
      <c r="N3" s="58"/>
      <c r="O3" s="58"/>
    </row>
    <row r="4" spans="1:15" ht="15.75" x14ac:dyDescent="0.25">
      <c r="A4" s="202" t="s">
        <v>60</v>
      </c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</row>
    <row r="5" spans="1:15" ht="10.15" customHeight="1" x14ac:dyDescent="0.25">
      <c r="A5" s="63"/>
      <c r="B5" s="59"/>
      <c r="C5" s="59"/>
      <c r="D5" s="59"/>
      <c r="E5" s="59"/>
      <c r="F5" s="60"/>
      <c r="G5" s="59"/>
      <c r="H5" s="85"/>
      <c r="I5" s="59"/>
      <c r="J5" s="59"/>
      <c r="K5" s="59"/>
      <c r="L5" s="59"/>
      <c r="M5" s="59"/>
      <c r="N5" s="59"/>
      <c r="O5" s="59"/>
    </row>
    <row r="6" spans="1:15" ht="25.5" x14ac:dyDescent="0.25">
      <c r="A6" s="1"/>
      <c r="B6" s="2"/>
      <c r="C6" s="2"/>
      <c r="D6" s="3"/>
      <c r="E6" s="4"/>
      <c r="F6" s="22" t="s">
        <v>81</v>
      </c>
      <c r="G6" s="22" t="s">
        <v>82</v>
      </c>
      <c r="H6" s="22" t="s">
        <v>83</v>
      </c>
      <c r="I6" s="61" t="s">
        <v>46</v>
      </c>
      <c r="J6" s="61" t="s">
        <v>80</v>
      </c>
      <c r="K6" s="5"/>
    </row>
    <row r="7" spans="1:15" ht="15.75" x14ac:dyDescent="0.25">
      <c r="A7" s="205" t="s">
        <v>0</v>
      </c>
      <c r="B7" s="206"/>
      <c r="C7" s="206"/>
      <c r="D7" s="206"/>
      <c r="E7" s="207"/>
      <c r="F7" s="86">
        <f>F8+F9</f>
        <v>1668307.4</v>
      </c>
      <c r="G7" s="6">
        <f>G8+G9</f>
        <v>2032859</v>
      </c>
      <c r="H7" s="6">
        <f>H8+H9</f>
        <v>2101890</v>
      </c>
      <c r="I7" s="6">
        <f t="shared" ref="I7:J7" si="0">I8+I9</f>
        <v>2101890</v>
      </c>
      <c r="J7" s="6">
        <f t="shared" si="0"/>
        <v>2101890</v>
      </c>
      <c r="K7" s="5"/>
    </row>
    <row r="8" spans="1:15" ht="15.75" x14ac:dyDescent="0.25">
      <c r="A8" s="208" t="s">
        <v>1</v>
      </c>
      <c r="B8" s="209"/>
      <c r="C8" s="209"/>
      <c r="D8" s="209"/>
      <c r="E8" s="210"/>
      <c r="F8" s="87">
        <v>1668307.4</v>
      </c>
      <c r="G8" s="7">
        <v>2032859</v>
      </c>
      <c r="H8" s="7">
        <v>2101890</v>
      </c>
      <c r="I8" s="7">
        <v>2101890</v>
      </c>
      <c r="J8" s="7">
        <v>2101890</v>
      </c>
      <c r="K8" s="5"/>
    </row>
    <row r="9" spans="1:15" ht="15.75" x14ac:dyDescent="0.25">
      <c r="A9" s="211" t="s">
        <v>2</v>
      </c>
      <c r="B9" s="212"/>
      <c r="C9" s="212"/>
      <c r="D9" s="212"/>
      <c r="E9" s="213"/>
      <c r="F9" s="87">
        <v>0</v>
      </c>
      <c r="G9" s="7">
        <v>0</v>
      </c>
      <c r="H9" s="7">
        <v>0</v>
      </c>
      <c r="I9" s="7">
        <v>0</v>
      </c>
      <c r="J9" s="7">
        <v>0</v>
      </c>
      <c r="K9" s="5"/>
    </row>
    <row r="10" spans="1:15" ht="15.75" x14ac:dyDescent="0.25">
      <c r="A10" s="8" t="s">
        <v>3</v>
      </c>
      <c r="B10" s="9"/>
      <c r="C10" s="9"/>
      <c r="D10" s="9"/>
      <c r="E10" s="9"/>
      <c r="F10" s="86">
        <f>F11+F12</f>
        <v>1656286.35</v>
      </c>
      <c r="G10" s="6">
        <f>G11+G12</f>
        <v>2038963</v>
      </c>
      <c r="H10" s="6">
        <f>H11+H12</f>
        <v>2104890</v>
      </c>
      <c r="I10" s="6">
        <f t="shared" ref="I10:J10" si="1">I11+I12</f>
        <v>2101890</v>
      </c>
      <c r="J10" s="6">
        <f t="shared" si="1"/>
        <v>2101890</v>
      </c>
      <c r="K10" s="5"/>
    </row>
    <row r="11" spans="1:15" ht="15.75" x14ac:dyDescent="0.25">
      <c r="A11" s="214" t="s">
        <v>4</v>
      </c>
      <c r="B11" s="215"/>
      <c r="C11" s="215"/>
      <c r="D11" s="215"/>
      <c r="E11" s="216"/>
      <c r="F11" s="87">
        <v>1640981.49</v>
      </c>
      <c r="G11" s="7">
        <v>2019156</v>
      </c>
      <c r="H11" s="7">
        <v>2077193</v>
      </c>
      <c r="I11" s="7">
        <v>2076693</v>
      </c>
      <c r="J11" s="7">
        <v>2076693</v>
      </c>
      <c r="K11" s="5"/>
    </row>
    <row r="12" spans="1:15" ht="15.75" x14ac:dyDescent="0.25">
      <c r="A12" s="217" t="s">
        <v>5</v>
      </c>
      <c r="B12" s="218"/>
      <c r="C12" s="218"/>
      <c r="D12" s="218"/>
      <c r="E12" s="219"/>
      <c r="F12" s="88">
        <v>15304.86</v>
      </c>
      <c r="G12" s="10">
        <v>19807</v>
      </c>
      <c r="H12" s="10">
        <v>27697</v>
      </c>
      <c r="I12" s="10">
        <v>25197</v>
      </c>
      <c r="J12" s="10">
        <v>25197</v>
      </c>
      <c r="K12" s="5"/>
    </row>
    <row r="13" spans="1:15" ht="15.75" x14ac:dyDescent="0.25">
      <c r="A13" s="220" t="s">
        <v>6</v>
      </c>
      <c r="B13" s="221"/>
      <c r="C13" s="221"/>
      <c r="D13" s="221"/>
      <c r="E13" s="222"/>
      <c r="F13" s="89">
        <f>F7-F10</f>
        <v>12021.049999999814</v>
      </c>
      <c r="G13" s="11">
        <f>G7-G10</f>
        <v>-6104</v>
      </c>
      <c r="H13" s="11">
        <f>H7-H10</f>
        <v>-3000</v>
      </c>
      <c r="I13" s="11">
        <f t="shared" ref="I13:J13" si="2">I7-I10</f>
        <v>0</v>
      </c>
      <c r="J13" s="11">
        <f t="shared" si="2"/>
        <v>0</v>
      </c>
      <c r="K13" s="5"/>
    </row>
    <row r="14" spans="1:15" ht="18" x14ac:dyDescent="0.25">
      <c r="A14" s="12"/>
      <c r="B14" s="13"/>
      <c r="C14" s="13"/>
      <c r="D14" s="13"/>
      <c r="E14" s="13"/>
      <c r="F14" s="14"/>
      <c r="G14" s="14"/>
      <c r="H14" s="14"/>
      <c r="I14" s="14"/>
      <c r="J14" s="14"/>
      <c r="K14" s="5"/>
    </row>
    <row r="15" spans="1:15" ht="15.75" x14ac:dyDescent="0.25">
      <c r="A15" s="223" t="s">
        <v>7</v>
      </c>
      <c r="B15" s="224"/>
      <c r="C15" s="224"/>
      <c r="D15" s="224"/>
      <c r="E15" s="224"/>
      <c r="F15" s="224"/>
      <c r="G15" s="224"/>
      <c r="H15" s="224"/>
      <c r="I15" s="224"/>
      <c r="J15" s="224"/>
      <c r="K15" s="5"/>
    </row>
    <row r="16" spans="1:15" ht="25.5" x14ac:dyDescent="0.25">
      <c r="A16" s="1"/>
      <c r="B16" s="2"/>
      <c r="C16" s="2"/>
      <c r="D16" s="3"/>
      <c r="E16" s="4"/>
      <c r="F16" s="22" t="s">
        <v>81</v>
      </c>
      <c r="G16" s="22" t="s">
        <v>82</v>
      </c>
      <c r="H16" s="22" t="s">
        <v>83</v>
      </c>
      <c r="I16" s="61" t="s">
        <v>46</v>
      </c>
      <c r="J16" s="61" t="s">
        <v>80</v>
      </c>
      <c r="K16" s="5"/>
    </row>
    <row r="17" spans="1:11" ht="15.75" x14ac:dyDescent="0.25">
      <c r="A17" s="200" t="s">
        <v>8</v>
      </c>
      <c r="B17" s="225"/>
      <c r="C17" s="225"/>
      <c r="D17" s="225"/>
      <c r="E17" s="226"/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5"/>
    </row>
    <row r="18" spans="1:11" ht="15.75" x14ac:dyDescent="0.25">
      <c r="A18" s="200" t="s">
        <v>9</v>
      </c>
      <c r="B18" s="201"/>
      <c r="C18" s="201"/>
      <c r="D18" s="201"/>
      <c r="E18" s="201"/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5"/>
    </row>
    <row r="19" spans="1:11" ht="15.75" x14ac:dyDescent="0.25">
      <c r="A19" s="220" t="s">
        <v>10</v>
      </c>
      <c r="B19" s="227"/>
      <c r="C19" s="227"/>
      <c r="D19" s="227"/>
      <c r="E19" s="227"/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5"/>
    </row>
    <row r="20" spans="1:11" ht="24" customHeight="1" x14ac:dyDescent="0.25">
      <c r="A20" s="220" t="s">
        <v>12</v>
      </c>
      <c r="B20" s="227"/>
      <c r="C20" s="227"/>
      <c r="D20" s="227"/>
      <c r="E20" s="227"/>
      <c r="F20" s="86">
        <v>12021.05</v>
      </c>
      <c r="G20" s="6">
        <v>-6104</v>
      </c>
      <c r="H20" s="6">
        <v>-3000</v>
      </c>
      <c r="I20" s="6">
        <v>0</v>
      </c>
      <c r="J20" s="6">
        <v>0</v>
      </c>
    </row>
    <row r="21" spans="1:11" ht="18" x14ac:dyDescent="0.25">
      <c r="A21" s="15"/>
      <c r="B21" s="13"/>
      <c r="C21" s="13"/>
      <c r="D21" s="13"/>
      <c r="E21" s="13"/>
      <c r="F21" s="14"/>
      <c r="G21" s="14"/>
      <c r="H21" s="14"/>
      <c r="I21" s="14"/>
      <c r="J21" s="14"/>
      <c r="K21" s="5"/>
    </row>
    <row r="22" spans="1:11" ht="22.15" customHeight="1" x14ac:dyDescent="0.25">
      <c r="A22" s="228" t="s">
        <v>67</v>
      </c>
      <c r="B22" s="229"/>
      <c r="C22" s="229"/>
      <c r="D22" s="229"/>
      <c r="E22" s="229"/>
      <c r="F22" s="229"/>
      <c r="G22" s="229"/>
      <c r="H22" s="229"/>
      <c r="I22" s="229"/>
      <c r="J22" s="229"/>
      <c r="K22" s="5"/>
    </row>
    <row r="23" spans="1:11" ht="25.5" x14ac:dyDescent="0.25">
      <c r="A23" s="1"/>
      <c r="B23" s="2"/>
      <c r="C23" s="2"/>
      <c r="D23" s="3"/>
      <c r="E23" s="4"/>
      <c r="F23" s="22" t="s">
        <v>81</v>
      </c>
      <c r="G23" s="22" t="s">
        <v>82</v>
      </c>
      <c r="H23" s="22" t="s">
        <v>83</v>
      </c>
      <c r="I23" s="61" t="s">
        <v>46</v>
      </c>
      <c r="J23" s="61" t="s">
        <v>80</v>
      </c>
      <c r="K23" s="5"/>
    </row>
    <row r="24" spans="1:11" x14ac:dyDescent="0.25">
      <c r="A24" s="230" t="s">
        <v>69</v>
      </c>
      <c r="B24" s="231"/>
      <c r="C24" s="231"/>
      <c r="D24" s="231"/>
      <c r="E24" s="232"/>
      <c r="F24" s="90">
        <v>-40929.1</v>
      </c>
      <c r="G24" s="16">
        <v>6104</v>
      </c>
      <c r="H24" s="16">
        <v>3000</v>
      </c>
      <c r="I24" s="16">
        <v>0</v>
      </c>
      <c r="J24" s="17">
        <v>0</v>
      </c>
    </row>
    <row r="25" spans="1:11" x14ac:dyDescent="0.25">
      <c r="A25" s="233" t="s">
        <v>70</v>
      </c>
      <c r="B25" s="234"/>
      <c r="C25" s="234"/>
      <c r="D25" s="234"/>
      <c r="E25" s="235"/>
      <c r="F25" s="91">
        <v>-28908.05</v>
      </c>
      <c r="G25" s="18">
        <v>0</v>
      </c>
      <c r="H25" s="18"/>
      <c r="I25" s="18">
        <v>0</v>
      </c>
      <c r="J25" s="11">
        <v>0</v>
      </c>
    </row>
    <row r="26" spans="1:11" ht="45" customHeight="1" x14ac:dyDescent="0.25">
      <c r="A26" s="241" t="s">
        <v>71</v>
      </c>
      <c r="B26" s="242"/>
      <c r="C26" s="242"/>
      <c r="D26" s="242"/>
      <c r="E26" s="242"/>
      <c r="F26" s="86">
        <f t="shared" ref="F26:J26" si="3">F13+F19+F24-F25</f>
        <v>-1.8553691916167736E-10</v>
      </c>
      <c r="G26" s="86">
        <f t="shared" si="3"/>
        <v>0</v>
      </c>
      <c r="H26" s="86">
        <f t="shared" si="3"/>
        <v>0</v>
      </c>
      <c r="I26" s="86">
        <f t="shared" si="3"/>
        <v>0</v>
      </c>
      <c r="J26" s="86">
        <f t="shared" si="3"/>
        <v>0</v>
      </c>
    </row>
    <row r="28" spans="1:11" ht="15.75" x14ac:dyDescent="0.25">
      <c r="A28" s="228" t="s">
        <v>79</v>
      </c>
      <c r="B28" s="229"/>
      <c r="C28" s="229"/>
      <c r="D28" s="229"/>
      <c r="E28" s="229"/>
      <c r="F28" s="229"/>
      <c r="G28" s="229"/>
      <c r="H28" s="229"/>
      <c r="I28" s="229"/>
      <c r="J28" s="229"/>
      <c r="K28" s="19"/>
    </row>
    <row r="29" spans="1:11" ht="18" x14ac:dyDescent="0.25">
      <c r="A29" s="15"/>
      <c r="B29" s="13"/>
      <c r="C29" s="13"/>
      <c r="D29" s="13"/>
      <c r="E29" s="13"/>
      <c r="F29" s="14"/>
      <c r="G29" s="14"/>
      <c r="H29" s="14"/>
      <c r="I29" s="14"/>
      <c r="J29" s="14"/>
    </row>
    <row r="30" spans="1:11" ht="25.5" x14ac:dyDescent="0.25">
      <c r="A30" s="1"/>
      <c r="B30" s="2"/>
      <c r="C30" s="2"/>
      <c r="D30" s="3"/>
      <c r="E30" s="4"/>
      <c r="F30" s="22" t="s">
        <v>81</v>
      </c>
      <c r="G30" s="22" t="s">
        <v>82</v>
      </c>
      <c r="H30" s="22" t="s">
        <v>83</v>
      </c>
      <c r="I30" s="61" t="s">
        <v>46</v>
      </c>
      <c r="J30" s="61" t="s">
        <v>80</v>
      </c>
    </row>
    <row r="31" spans="1:11" x14ac:dyDescent="0.25">
      <c r="A31" s="230" t="s">
        <v>68</v>
      </c>
      <c r="B31" s="231"/>
      <c r="C31" s="231"/>
      <c r="D31" s="231"/>
      <c r="E31" s="232"/>
      <c r="F31" s="90">
        <v>-40929.1</v>
      </c>
      <c r="G31" s="16">
        <v>6104</v>
      </c>
      <c r="H31" s="16">
        <v>3000</v>
      </c>
      <c r="I31" s="16"/>
      <c r="J31" s="17"/>
    </row>
    <row r="32" spans="1:11" x14ac:dyDescent="0.25">
      <c r="A32" s="238" t="s">
        <v>11</v>
      </c>
      <c r="B32" s="239"/>
      <c r="C32" s="239"/>
      <c r="D32" s="239"/>
      <c r="E32" s="240"/>
      <c r="F32" s="92">
        <v>-40929.1</v>
      </c>
      <c r="G32" s="71">
        <v>6104</v>
      </c>
      <c r="H32" s="71">
        <v>3000</v>
      </c>
      <c r="I32" s="71"/>
      <c r="J32" s="72"/>
    </row>
    <row r="33" spans="1:10" x14ac:dyDescent="0.25">
      <c r="A33" s="236" t="s">
        <v>72</v>
      </c>
      <c r="B33" s="237"/>
      <c r="C33" s="237"/>
      <c r="D33" s="237"/>
      <c r="E33" s="237"/>
      <c r="F33" s="93">
        <v>-28908.05</v>
      </c>
      <c r="G33" s="73">
        <v>0</v>
      </c>
      <c r="H33" s="73">
        <v>0</v>
      </c>
      <c r="I33" s="73">
        <v>0</v>
      </c>
      <c r="J33" s="73">
        <v>0</v>
      </c>
    </row>
    <row r="34" spans="1:10" ht="22.5" customHeight="1" x14ac:dyDescent="0.25">
      <c r="A34" s="198" t="s">
        <v>73</v>
      </c>
      <c r="B34" s="199"/>
      <c r="C34" s="199"/>
      <c r="D34" s="199"/>
      <c r="E34" s="199"/>
      <c r="F34" s="86">
        <f>F31-F32+F33</f>
        <v>-28908.05</v>
      </c>
      <c r="G34" s="86">
        <f t="shared" ref="G34:J34" si="4">G31-G32+G33</f>
        <v>0</v>
      </c>
      <c r="H34" s="86">
        <f t="shared" si="4"/>
        <v>0</v>
      </c>
      <c r="I34" s="86">
        <f t="shared" si="4"/>
        <v>0</v>
      </c>
      <c r="J34" s="86">
        <f t="shared" si="4"/>
        <v>0</v>
      </c>
    </row>
  </sheetData>
  <mergeCells count="23">
    <mergeCell ref="A20:E20"/>
    <mergeCell ref="A25:E25"/>
    <mergeCell ref="A33:E33"/>
    <mergeCell ref="A28:J28"/>
    <mergeCell ref="A31:E31"/>
    <mergeCell ref="A32:E32"/>
    <mergeCell ref="A26:E26"/>
    <mergeCell ref="A34:E34"/>
    <mergeCell ref="A18:E18"/>
    <mergeCell ref="A1:O1"/>
    <mergeCell ref="A2:O2"/>
    <mergeCell ref="A4:O4"/>
    <mergeCell ref="A7:E7"/>
    <mergeCell ref="A8:E8"/>
    <mergeCell ref="A9:E9"/>
    <mergeCell ref="A11:E11"/>
    <mergeCell ref="A12:E12"/>
    <mergeCell ref="A13:E13"/>
    <mergeCell ref="A15:J15"/>
    <mergeCell ref="A17:E17"/>
    <mergeCell ref="A19:E19"/>
    <mergeCell ref="A22:J22"/>
    <mergeCell ref="A24:E24"/>
  </mergeCells>
  <pageMargins left="0.7" right="0.7" top="0.75" bottom="0.75" header="0.3" footer="0.3"/>
  <pageSetup paperSize="9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view="pageLayout" topLeftCell="A81" zoomScaleNormal="100" workbookViewId="0">
      <selection activeCell="F66" sqref="F66:H66"/>
    </sheetView>
  </sheetViews>
  <sheetFormatPr defaultRowHeight="15" x14ac:dyDescent="0.25"/>
  <cols>
    <col min="1" max="1" width="3.7109375" customWidth="1"/>
    <col min="2" max="2" width="2.85546875" customWidth="1"/>
    <col min="3" max="3" width="23.42578125" style="20" customWidth="1"/>
    <col min="4" max="8" width="10.28515625" customWidth="1"/>
  </cols>
  <sheetData>
    <row r="1" spans="1:14" ht="44.45" customHeight="1" x14ac:dyDescent="0.25">
      <c r="A1" s="266" t="s">
        <v>84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</row>
    <row r="2" spans="1:14" ht="22.9" customHeight="1" x14ac:dyDescent="0.25">
      <c r="A2" s="223" t="s">
        <v>62</v>
      </c>
      <c r="B2" s="223"/>
      <c r="C2" s="223"/>
      <c r="D2" s="223"/>
      <c r="E2" s="223"/>
      <c r="F2" s="203"/>
    </row>
    <row r="3" spans="1:14" ht="37.15" customHeight="1" x14ac:dyDescent="0.25">
      <c r="A3" s="223" t="s">
        <v>61</v>
      </c>
      <c r="B3" s="224"/>
      <c r="C3" s="224"/>
      <c r="D3" s="224"/>
      <c r="E3" s="224"/>
      <c r="F3" s="224"/>
    </row>
    <row r="4" spans="1:14" ht="22.15" customHeight="1" x14ac:dyDescent="0.25">
      <c r="A4" s="223"/>
      <c r="B4" s="204"/>
      <c r="C4" s="204"/>
      <c r="D4" s="204"/>
      <c r="E4" s="204"/>
      <c r="F4" s="204"/>
      <c r="G4" s="204"/>
      <c r="H4" s="204"/>
    </row>
    <row r="5" spans="1:14" ht="54" customHeight="1" x14ac:dyDescent="0.25">
      <c r="A5" s="261" t="s">
        <v>85</v>
      </c>
      <c r="B5" s="262"/>
      <c r="C5" s="262"/>
      <c r="D5" s="262"/>
      <c r="E5" s="262"/>
      <c r="F5" s="262"/>
      <c r="G5" s="262"/>
      <c r="H5" s="262"/>
    </row>
    <row r="6" spans="1:14" ht="36" x14ac:dyDescent="0.25">
      <c r="A6" s="61" t="s">
        <v>13</v>
      </c>
      <c r="B6" s="75" t="s">
        <v>14</v>
      </c>
      <c r="C6" s="44" t="s">
        <v>16</v>
      </c>
      <c r="D6" s="22" t="s">
        <v>81</v>
      </c>
      <c r="E6" s="22" t="s">
        <v>82</v>
      </c>
      <c r="F6" s="22" t="s">
        <v>83</v>
      </c>
      <c r="G6" s="61" t="s">
        <v>46</v>
      </c>
      <c r="H6" s="61" t="s">
        <v>80</v>
      </c>
    </row>
    <row r="7" spans="1:14" ht="20.25" customHeight="1" x14ac:dyDescent="0.25">
      <c r="A7" s="24">
        <v>6</v>
      </c>
      <c r="B7" s="24"/>
      <c r="C7" s="45" t="s">
        <v>17</v>
      </c>
      <c r="D7" s="100">
        <f>D8+D9+D10+D11+D12+D13</f>
        <v>1668307.4</v>
      </c>
      <c r="E7" s="26">
        <f t="shared" ref="E7:H7" si="0">E8+E9+E10+E11+E12+E13</f>
        <v>2032859</v>
      </c>
      <c r="F7" s="26">
        <f t="shared" si="0"/>
        <v>2039890</v>
      </c>
      <c r="G7" s="26">
        <f t="shared" si="0"/>
        <v>2039890</v>
      </c>
      <c r="H7" s="26">
        <f t="shared" si="0"/>
        <v>2039890</v>
      </c>
    </row>
    <row r="8" spans="1:14" ht="24.95" customHeight="1" x14ac:dyDescent="0.25">
      <c r="A8" s="27"/>
      <c r="B8" s="27">
        <v>63</v>
      </c>
      <c r="C8" s="38" t="s">
        <v>18</v>
      </c>
      <c r="D8" s="103">
        <v>1330251.19</v>
      </c>
      <c r="E8" s="29">
        <v>1610738</v>
      </c>
      <c r="F8" s="29">
        <v>1702390</v>
      </c>
      <c r="G8" s="29">
        <v>1702390</v>
      </c>
      <c r="H8" s="29">
        <v>1702390</v>
      </c>
      <c r="I8" s="30"/>
      <c r="J8" s="30"/>
      <c r="K8" s="30"/>
      <c r="L8" s="30"/>
      <c r="M8" s="30"/>
      <c r="N8" s="30"/>
    </row>
    <row r="9" spans="1:14" ht="20.25" customHeight="1" x14ac:dyDescent="0.25">
      <c r="A9" s="31"/>
      <c r="B9" s="32">
        <v>64</v>
      </c>
      <c r="C9" s="38" t="s">
        <v>45</v>
      </c>
      <c r="D9" s="103">
        <v>0</v>
      </c>
      <c r="E9" s="29">
        <v>1</v>
      </c>
      <c r="F9" s="29">
        <v>1</v>
      </c>
      <c r="G9" s="29">
        <v>1</v>
      </c>
      <c r="H9" s="29">
        <v>1</v>
      </c>
      <c r="I9" s="30"/>
      <c r="J9" s="30"/>
      <c r="K9" s="30"/>
      <c r="L9" s="30"/>
      <c r="M9" s="30"/>
      <c r="N9" s="30"/>
    </row>
    <row r="10" spans="1:14" ht="24.95" customHeight="1" x14ac:dyDescent="0.25">
      <c r="A10" s="31"/>
      <c r="B10" s="32">
        <v>65</v>
      </c>
      <c r="C10" s="38" t="s">
        <v>19</v>
      </c>
      <c r="D10" s="103">
        <v>54951.6</v>
      </c>
      <c r="E10" s="29">
        <v>67700</v>
      </c>
      <c r="F10" s="29">
        <v>68000</v>
      </c>
      <c r="G10" s="29">
        <v>68000</v>
      </c>
      <c r="H10" s="29">
        <v>68000</v>
      </c>
      <c r="I10" s="30"/>
      <c r="J10" s="30"/>
      <c r="K10" s="30"/>
      <c r="L10" s="30"/>
      <c r="M10" s="30"/>
      <c r="N10" s="30"/>
    </row>
    <row r="11" spans="1:14" ht="24.95" customHeight="1" x14ac:dyDescent="0.25">
      <c r="A11" s="27"/>
      <c r="B11" s="27">
        <v>66</v>
      </c>
      <c r="C11" s="38" t="s">
        <v>20</v>
      </c>
      <c r="D11" s="103">
        <v>11899.66</v>
      </c>
      <c r="E11" s="29">
        <v>21680</v>
      </c>
      <c r="F11" s="29">
        <v>21499</v>
      </c>
      <c r="G11" s="29">
        <v>21499</v>
      </c>
      <c r="H11" s="29">
        <v>21499</v>
      </c>
      <c r="I11" s="30"/>
      <c r="J11" s="30"/>
      <c r="K11" s="30"/>
      <c r="L11" s="30"/>
      <c r="M11" s="30"/>
      <c r="N11" s="30"/>
    </row>
    <row r="12" spans="1:14" ht="24.95" customHeight="1" x14ac:dyDescent="0.25">
      <c r="A12" s="31"/>
      <c r="B12" s="32">
        <v>67</v>
      </c>
      <c r="C12" s="94" t="s">
        <v>23</v>
      </c>
      <c r="D12" s="103">
        <v>271204.95</v>
      </c>
      <c r="E12" s="29">
        <v>332740</v>
      </c>
      <c r="F12" s="29">
        <v>248000</v>
      </c>
      <c r="G12" s="29">
        <v>248000</v>
      </c>
      <c r="H12" s="29">
        <v>248000</v>
      </c>
      <c r="I12" s="30"/>
      <c r="J12" s="30"/>
      <c r="K12" s="30"/>
      <c r="L12" s="30"/>
      <c r="M12" s="30"/>
      <c r="N12" s="30"/>
    </row>
    <row r="13" spans="1:14" ht="20.25" customHeight="1" x14ac:dyDescent="0.25">
      <c r="A13" s="34">
        <v>7</v>
      </c>
      <c r="B13" s="27"/>
      <c r="C13" s="95" t="s">
        <v>24</v>
      </c>
      <c r="D13" s="104">
        <f t="shared" ref="D13:F13" si="1">D14</f>
        <v>0</v>
      </c>
      <c r="E13" s="35">
        <f t="shared" si="1"/>
        <v>0</v>
      </c>
      <c r="F13" s="35">
        <f t="shared" si="1"/>
        <v>0</v>
      </c>
      <c r="G13" s="35">
        <f t="shared" ref="G13:H13" si="2">G14</f>
        <v>0</v>
      </c>
      <c r="H13" s="35">
        <f t="shared" si="2"/>
        <v>0</v>
      </c>
      <c r="I13" s="30"/>
      <c r="J13" s="30"/>
      <c r="K13" s="30"/>
      <c r="L13" s="30"/>
      <c r="M13" s="30"/>
      <c r="N13" s="30"/>
    </row>
    <row r="14" spans="1:14" ht="24.95" customHeight="1" x14ac:dyDescent="0.25">
      <c r="A14" s="28"/>
      <c r="B14" s="27">
        <v>72</v>
      </c>
      <c r="C14" s="49" t="s">
        <v>25</v>
      </c>
      <c r="D14" s="103">
        <v>0</v>
      </c>
      <c r="E14" s="29">
        <v>0</v>
      </c>
      <c r="F14" s="29">
        <v>0</v>
      </c>
      <c r="G14" s="29">
        <v>0</v>
      </c>
      <c r="H14" s="29">
        <v>0</v>
      </c>
      <c r="I14" s="30"/>
      <c r="J14" s="30"/>
      <c r="K14" s="30"/>
      <c r="L14" s="30"/>
      <c r="M14" s="30"/>
      <c r="N14" s="30"/>
    </row>
    <row r="15" spans="1:14" ht="36" customHeight="1" x14ac:dyDescent="0.25">
      <c r="A15" s="254" t="s">
        <v>47</v>
      </c>
      <c r="B15" s="255"/>
      <c r="C15" s="255"/>
      <c r="D15" s="255"/>
      <c r="E15" s="255"/>
      <c r="F15" s="255"/>
      <c r="G15" s="255"/>
      <c r="H15" s="256"/>
      <c r="I15" s="37"/>
      <c r="J15" s="37"/>
      <c r="K15" s="37"/>
      <c r="L15" s="37"/>
      <c r="M15" s="37"/>
      <c r="N15" s="37"/>
    </row>
    <row r="16" spans="1:14" ht="56.25" x14ac:dyDescent="0.25">
      <c r="A16" s="61" t="s">
        <v>13</v>
      </c>
      <c r="B16" s="62" t="s">
        <v>14</v>
      </c>
      <c r="C16" s="44" t="s">
        <v>16</v>
      </c>
      <c r="D16" s="22" t="s">
        <v>81</v>
      </c>
      <c r="E16" s="22" t="s">
        <v>82</v>
      </c>
      <c r="F16" s="22" t="s">
        <v>83</v>
      </c>
      <c r="G16" s="61" t="s">
        <v>46</v>
      </c>
      <c r="H16" s="61" t="s">
        <v>80</v>
      </c>
    </row>
    <row r="17" spans="1:14" ht="20.25" customHeight="1" x14ac:dyDescent="0.25">
      <c r="A17" s="34">
        <v>9</v>
      </c>
      <c r="B17" s="27"/>
      <c r="C17" s="43" t="s">
        <v>26</v>
      </c>
      <c r="D17" s="104">
        <f>SUM(D18)</f>
        <v>3356.85</v>
      </c>
      <c r="E17" s="35">
        <f>SUM(E18)</f>
        <v>6104</v>
      </c>
      <c r="F17" s="35">
        <f>SUM(F18)</f>
        <v>3000</v>
      </c>
      <c r="G17" s="35">
        <f t="shared" ref="G17:H17" si="3">SUM(G18)</f>
        <v>0</v>
      </c>
      <c r="H17" s="35">
        <f t="shared" si="3"/>
        <v>0</v>
      </c>
      <c r="I17" s="30"/>
      <c r="J17" s="30"/>
      <c r="K17" s="30"/>
      <c r="L17" s="30"/>
      <c r="M17" s="30"/>
      <c r="N17" s="30"/>
    </row>
    <row r="18" spans="1:14" ht="24.95" customHeight="1" x14ac:dyDescent="0.25">
      <c r="A18" s="28"/>
      <c r="B18" s="27">
        <v>92</v>
      </c>
      <c r="C18" s="38" t="s">
        <v>65</v>
      </c>
      <c r="D18" s="103">
        <v>3356.85</v>
      </c>
      <c r="E18" s="29">
        <v>6104</v>
      </c>
      <c r="F18" s="29">
        <v>3000</v>
      </c>
      <c r="G18" s="29">
        <v>0</v>
      </c>
      <c r="H18" s="29">
        <v>0</v>
      </c>
      <c r="I18" s="30"/>
      <c r="J18" s="30"/>
      <c r="K18" s="30"/>
      <c r="L18" s="30"/>
      <c r="M18" s="30"/>
      <c r="N18" s="30"/>
    </row>
    <row r="19" spans="1:14" ht="34.5" customHeight="1" x14ac:dyDescent="0.25">
      <c r="A19" s="263" t="s">
        <v>88</v>
      </c>
      <c r="B19" s="264"/>
      <c r="C19" s="265"/>
      <c r="D19" s="107">
        <f>D7+D17</f>
        <v>1671664.25</v>
      </c>
      <c r="E19" s="107">
        <f>E7+E17</f>
        <v>2038963</v>
      </c>
      <c r="F19" s="107">
        <f>F7+F17</f>
        <v>2042890</v>
      </c>
      <c r="G19" s="107">
        <f>G7+G17</f>
        <v>2039890</v>
      </c>
      <c r="H19" s="107">
        <f>H7+H17</f>
        <v>2039890</v>
      </c>
    </row>
    <row r="20" spans="1:14" ht="144.75" customHeight="1" x14ac:dyDescent="0.25">
      <c r="A20" s="80"/>
      <c r="B20" s="81"/>
      <c r="C20" s="82"/>
      <c r="D20" s="83"/>
      <c r="E20" s="83"/>
      <c r="F20" s="83"/>
      <c r="G20" s="83"/>
      <c r="H20" s="83"/>
      <c r="I20" s="30"/>
      <c r="J20" s="30"/>
      <c r="K20" s="30"/>
      <c r="L20" s="30"/>
      <c r="M20" s="30"/>
      <c r="N20" s="30"/>
    </row>
    <row r="21" spans="1:14" ht="66" customHeight="1" x14ac:dyDescent="0.25">
      <c r="A21" s="257" t="s">
        <v>86</v>
      </c>
      <c r="B21" s="258"/>
      <c r="C21" s="258"/>
      <c r="D21" s="258"/>
      <c r="E21" s="258"/>
      <c r="F21" s="258"/>
      <c r="G21" s="258"/>
      <c r="H21" s="258"/>
    </row>
    <row r="22" spans="1:14" ht="47.25" customHeight="1" x14ac:dyDescent="0.25">
      <c r="A22" s="79" t="s">
        <v>13</v>
      </c>
      <c r="B22" s="23" t="s">
        <v>14</v>
      </c>
      <c r="C22" s="44" t="s">
        <v>28</v>
      </c>
      <c r="D22" s="22" t="s">
        <v>81</v>
      </c>
      <c r="E22" s="22" t="s">
        <v>82</v>
      </c>
      <c r="F22" s="22" t="s">
        <v>83</v>
      </c>
      <c r="G22" s="61" t="s">
        <v>46</v>
      </c>
      <c r="H22" s="61" t="s">
        <v>80</v>
      </c>
    </row>
    <row r="23" spans="1:14" ht="27.6" customHeight="1" x14ac:dyDescent="0.25">
      <c r="A23" s="259" t="s">
        <v>89</v>
      </c>
      <c r="B23" s="260"/>
      <c r="C23" s="260"/>
      <c r="D23" s="102">
        <f>D24+D30</f>
        <v>1656286.3499999999</v>
      </c>
      <c r="E23" s="74">
        <f>E24+E30</f>
        <v>2038963</v>
      </c>
      <c r="F23" s="74">
        <f>F24+F30</f>
        <v>2104890</v>
      </c>
      <c r="G23" s="74">
        <f>G24+G30</f>
        <v>2039890</v>
      </c>
      <c r="H23" s="74">
        <f>H24+H30</f>
        <v>2039890</v>
      </c>
    </row>
    <row r="24" spans="1:14" ht="20.100000000000001" customHeight="1" x14ac:dyDescent="0.25">
      <c r="A24" s="24">
        <v>3</v>
      </c>
      <c r="B24" s="24"/>
      <c r="C24" s="45" t="s">
        <v>27</v>
      </c>
      <c r="D24" s="100">
        <f>SUM(D25+D26+D27+D28+D29)</f>
        <v>1640981.4899999998</v>
      </c>
      <c r="E24" s="26">
        <f t="shared" ref="E24:H24" si="4">SUM(E25+E26+E27+E28+E29)</f>
        <v>2008818</v>
      </c>
      <c r="F24" s="26">
        <f t="shared" si="4"/>
        <v>2077193</v>
      </c>
      <c r="G24" s="26">
        <f t="shared" si="4"/>
        <v>2014693</v>
      </c>
      <c r="H24" s="26">
        <f t="shared" si="4"/>
        <v>2014693</v>
      </c>
    </row>
    <row r="25" spans="1:14" ht="24.95" customHeight="1" x14ac:dyDescent="0.25">
      <c r="A25" s="24"/>
      <c r="B25" s="36">
        <v>31</v>
      </c>
      <c r="C25" s="96" t="s">
        <v>29</v>
      </c>
      <c r="D25" s="101">
        <v>1347034.99</v>
      </c>
      <c r="E25" s="50">
        <v>1654537</v>
      </c>
      <c r="F25" s="50">
        <v>1806242</v>
      </c>
      <c r="G25" s="50">
        <v>1744242</v>
      </c>
      <c r="H25" s="50">
        <v>1744242</v>
      </c>
    </row>
    <row r="26" spans="1:14" ht="24.95" customHeight="1" x14ac:dyDescent="0.25">
      <c r="A26" s="40"/>
      <c r="B26" s="39">
        <v>32</v>
      </c>
      <c r="C26" s="97" t="s">
        <v>31</v>
      </c>
      <c r="D26" s="101">
        <v>251579.12</v>
      </c>
      <c r="E26" s="50">
        <v>299631</v>
      </c>
      <c r="F26" s="50">
        <v>252401</v>
      </c>
      <c r="G26" s="50">
        <v>251901</v>
      </c>
      <c r="H26" s="50">
        <v>251901</v>
      </c>
    </row>
    <row r="27" spans="1:14" ht="24.95" customHeight="1" x14ac:dyDescent="0.25">
      <c r="A27" s="40"/>
      <c r="B27" s="39">
        <v>34</v>
      </c>
      <c r="C27" s="97" t="s">
        <v>32</v>
      </c>
      <c r="D27" s="101">
        <v>2093.9299999999998</v>
      </c>
      <c r="E27" s="50">
        <v>2550</v>
      </c>
      <c r="F27" s="50">
        <v>450</v>
      </c>
      <c r="G27" s="50">
        <v>450</v>
      </c>
      <c r="H27" s="50">
        <v>450</v>
      </c>
    </row>
    <row r="28" spans="1:14" ht="24.95" customHeight="1" x14ac:dyDescent="0.25">
      <c r="A28" s="40"/>
      <c r="B28" s="39">
        <v>37</v>
      </c>
      <c r="C28" s="98" t="s">
        <v>74</v>
      </c>
      <c r="D28" s="101">
        <v>39345.769999999997</v>
      </c>
      <c r="E28" s="50">
        <v>51100</v>
      </c>
      <c r="F28" s="50">
        <v>17100</v>
      </c>
      <c r="G28" s="50">
        <v>17100</v>
      </c>
      <c r="H28" s="50">
        <v>17100</v>
      </c>
    </row>
    <row r="29" spans="1:14" ht="24.95" customHeight="1" x14ac:dyDescent="0.25">
      <c r="A29" s="40"/>
      <c r="B29" s="39">
        <v>38</v>
      </c>
      <c r="C29" s="97" t="s">
        <v>75</v>
      </c>
      <c r="D29" s="101">
        <v>927.68</v>
      </c>
      <c r="E29" s="50">
        <v>1000</v>
      </c>
      <c r="F29" s="50">
        <v>1000</v>
      </c>
      <c r="G29" s="50">
        <v>1000</v>
      </c>
      <c r="H29" s="50">
        <v>1000</v>
      </c>
    </row>
    <row r="30" spans="1:14" ht="20.100000000000001" customHeight="1" x14ac:dyDescent="0.25">
      <c r="A30" s="41">
        <v>4</v>
      </c>
      <c r="B30" s="42"/>
      <c r="C30" s="47" t="s">
        <v>5</v>
      </c>
      <c r="D30" s="100">
        <f>D31</f>
        <v>15304.86</v>
      </c>
      <c r="E30" s="26">
        <f>E31</f>
        <v>30145</v>
      </c>
      <c r="F30" s="26">
        <f>F31</f>
        <v>27697</v>
      </c>
      <c r="G30" s="26">
        <f>G31</f>
        <v>25197</v>
      </c>
      <c r="H30" s="26">
        <f>H31</f>
        <v>25197</v>
      </c>
    </row>
    <row r="31" spans="1:14" ht="24.95" customHeight="1" x14ac:dyDescent="0.25">
      <c r="A31" s="24"/>
      <c r="B31" s="36">
        <v>42</v>
      </c>
      <c r="C31" s="99" t="s">
        <v>50</v>
      </c>
      <c r="D31" s="101">
        <v>15304.86</v>
      </c>
      <c r="E31" s="50">
        <v>30145</v>
      </c>
      <c r="F31" s="50">
        <v>27697</v>
      </c>
      <c r="G31" s="50">
        <v>25197</v>
      </c>
      <c r="H31" s="50">
        <v>25197</v>
      </c>
    </row>
    <row r="32" spans="1:14" ht="51" customHeight="1" x14ac:dyDescent="0.25">
      <c r="A32" s="261" t="s">
        <v>51</v>
      </c>
      <c r="B32" s="262"/>
      <c r="C32" s="262"/>
      <c r="D32" s="262"/>
      <c r="E32" s="262"/>
      <c r="F32" s="262"/>
      <c r="G32" s="262"/>
      <c r="H32" s="262"/>
    </row>
    <row r="33" spans="1:8" ht="25.5" x14ac:dyDescent="0.25">
      <c r="A33" s="250" t="s">
        <v>33</v>
      </c>
      <c r="B33" s="251"/>
      <c r="C33" s="251"/>
      <c r="D33" s="22" t="s">
        <v>81</v>
      </c>
      <c r="E33" s="22" t="s">
        <v>82</v>
      </c>
      <c r="F33" s="22" t="s">
        <v>83</v>
      </c>
      <c r="G33" s="61" t="s">
        <v>46</v>
      </c>
      <c r="H33" s="61" t="s">
        <v>80</v>
      </c>
    </row>
    <row r="34" spans="1:8" ht="27.6" customHeight="1" x14ac:dyDescent="0.25">
      <c r="A34" s="249" t="s">
        <v>52</v>
      </c>
      <c r="B34" s="249"/>
      <c r="C34" s="249"/>
      <c r="D34" s="107">
        <f>D35+D38+D40+D42+D46+D48</f>
        <v>1668307.4</v>
      </c>
      <c r="E34" s="107">
        <f>E35+E38+E40+E42+E46+E48</f>
        <v>2032859</v>
      </c>
      <c r="F34" s="76">
        <f t="shared" ref="F34:H34" si="5">F35+F38+F40+F42+F46+F48</f>
        <v>2101890</v>
      </c>
      <c r="G34" s="76">
        <f t="shared" si="5"/>
        <v>2101890</v>
      </c>
      <c r="H34" s="76">
        <f t="shared" si="5"/>
        <v>2101890</v>
      </c>
    </row>
    <row r="35" spans="1:8" ht="14.45" customHeight="1" x14ac:dyDescent="0.25">
      <c r="A35" s="68">
        <v>1</v>
      </c>
      <c r="B35" s="245" t="s">
        <v>44</v>
      </c>
      <c r="C35" s="246"/>
      <c r="D35" s="106">
        <f>D36+D37</f>
        <v>271204.94999999995</v>
      </c>
      <c r="E35" s="70">
        <f t="shared" ref="E35" si="6">E36+E37</f>
        <v>332740</v>
      </c>
      <c r="F35" s="70">
        <f t="shared" ref="F35:H35" si="7">F36+F37</f>
        <v>205000</v>
      </c>
      <c r="G35" s="70">
        <f t="shared" si="7"/>
        <v>205000</v>
      </c>
      <c r="H35" s="70">
        <f t="shared" si="7"/>
        <v>205000</v>
      </c>
    </row>
    <row r="36" spans="1:8" ht="14.45" customHeight="1" x14ac:dyDescent="0.25">
      <c r="A36" s="64">
        <v>12</v>
      </c>
      <c r="B36" s="247" t="s">
        <v>77</v>
      </c>
      <c r="C36" s="248"/>
      <c r="D36" s="105">
        <v>88846.37</v>
      </c>
      <c r="E36" s="67">
        <v>97460</v>
      </c>
      <c r="F36" s="67">
        <v>97000</v>
      </c>
      <c r="G36" s="67">
        <v>97000</v>
      </c>
      <c r="H36" s="67">
        <v>97000</v>
      </c>
    </row>
    <row r="37" spans="1:8" ht="14.45" customHeight="1" x14ac:dyDescent="0.25">
      <c r="A37" s="64">
        <v>11</v>
      </c>
      <c r="B37" s="247" t="s">
        <v>78</v>
      </c>
      <c r="C37" s="248"/>
      <c r="D37" s="105">
        <v>182358.58</v>
      </c>
      <c r="E37" s="67">
        <v>235280</v>
      </c>
      <c r="F37" s="67">
        <v>108000</v>
      </c>
      <c r="G37" s="67">
        <v>108000</v>
      </c>
      <c r="H37" s="67">
        <v>108000</v>
      </c>
    </row>
    <row r="38" spans="1:8" ht="14.45" customHeight="1" x14ac:dyDescent="0.25">
      <c r="A38" s="68">
        <v>3</v>
      </c>
      <c r="B38" s="245" t="s">
        <v>21</v>
      </c>
      <c r="C38" s="246"/>
      <c r="D38" s="106">
        <f>D39</f>
        <v>8362.73</v>
      </c>
      <c r="E38" s="70">
        <f>E39</f>
        <v>20181</v>
      </c>
      <c r="F38" s="70">
        <f>F39</f>
        <v>20000</v>
      </c>
      <c r="G38" s="70">
        <f t="shared" ref="G38:H38" si="8">G39</f>
        <v>20000</v>
      </c>
      <c r="H38" s="70">
        <f t="shared" si="8"/>
        <v>20000</v>
      </c>
    </row>
    <row r="39" spans="1:8" ht="14.45" customHeight="1" x14ac:dyDescent="0.25">
      <c r="A39" s="64">
        <v>31</v>
      </c>
      <c r="B39" s="247" t="s">
        <v>21</v>
      </c>
      <c r="C39" s="248"/>
      <c r="D39" s="105">
        <v>8362.73</v>
      </c>
      <c r="E39" s="67">
        <v>20181</v>
      </c>
      <c r="F39" s="67">
        <v>20000</v>
      </c>
      <c r="G39" s="67">
        <v>20000</v>
      </c>
      <c r="H39" s="67">
        <v>20000</v>
      </c>
    </row>
    <row r="40" spans="1:8" ht="14.45" customHeight="1" x14ac:dyDescent="0.25">
      <c r="A40" s="68">
        <v>4</v>
      </c>
      <c r="B40" s="245" t="s">
        <v>30</v>
      </c>
      <c r="C40" s="246"/>
      <c r="D40" s="106">
        <f>D41</f>
        <v>54999.68</v>
      </c>
      <c r="E40" s="70">
        <f>E41</f>
        <v>67700</v>
      </c>
      <c r="F40" s="70">
        <f>F41</f>
        <v>68000</v>
      </c>
      <c r="G40" s="70">
        <f t="shared" ref="G40:H40" si="9">G41</f>
        <v>68000</v>
      </c>
      <c r="H40" s="70">
        <f t="shared" si="9"/>
        <v>68000</v>
      </c>
    </row>
    <row r="41" spans="1:8" ht="14.45" customHeight="1" x14ac:dyDescent="0.25">
      <c r="A41" s="64">
        <v>43</v>
      </c>
      <c r="B41" s="247" t="s">
        <v>30</v>
      </c>
      <c r="C41" s="248"/>
      <c r="D41" s="105">
        <v>54999.68</v>
      </c>
      <c r="E41" s="67">
        <v>67700</v>
      </c>
      <c r="F41" s="67">
        <v>68000</v>
      </c>
      <c r="G41" s="67">
        <v>68000</v>
      </c>
      <c r="H41" s="67">
        <v>68000</v>
      </c>
    </row>
    <row r="42" spans="1:8" ht="14.45" customHeight="1" x14ac:dyDescent="0.25">
      <c r="A42" s="68">
        <v>5</v>
      </c>
      <c r="B42" s="245" t="s">
        <v>53</v>
      </c>
      <c r="C42" s="246"/>
      <c r="D42" s="107">
        <f>D44+D45</f>
        <v>1330203.1100000001</v>
      </c>
      <c r="E42" s="70">
        <f>E43+E44+E45</f>
        <v>1610738</v>
      </c>
      <c r="F42" s="70">
        <f t="shared" ref="F42:H42" si="10">F43+F44+F45</f>
        <v>1807390</v>
      </c>
      <c r="G42" s="70">
        <f t="shared" si="10"/>
        <v>1807390</v>
      </c>
      <c r="H42" s="70">
        <f t="shared" si="10"/>
        <v>1807390</v>
      </c>
    </row>
    <row r="43" spans="1:8" ht="14.45" customHeight="1" x14ac:dyDescent="0.25">
      <c r="A43" s="64">
        <v>52</v>
      </c>
      <c r="B43" s="247" t="s">
        <v>91</v>
      </c>
      <c r="C43" s="248"/>
      <c r="D43" s="108">
        <v>1328825.8700000001</v>
      </c>
      <c r="E43" s="67">
        <v>0</v>
      </c>
      <c r="F43" s="67">
        <v>105000</v>
      </c>
      <c r="G43" s="67">
        <v>105000</v>
      </c>
      <c r="H43" s="67">
        <v>105000</v>
      </c>
    </row>
    <row r="44" spans="1:8" ht="14.45" customHeight="1" x14ac:dyDescent="0.25">
      <c r="A44" s="64">
        <v>53</v>
      </c>
      <c r="B44" s="247" t="s">
        <v>92</v>
      </c>
      <c r="C44" s="248"/>
      <c r="D44" s="108">
        <v>1328825.8700000001</v>
      </c>
      <c r="E44" s="67">
        <v>1610000</v>
      </c>
      <c r="F44" s="67">
        <v>1702270</v>
      </c>
      <c r="G44" s="67">
        <v>1702270</v>
      </c>
      <c r="H44" s="67">
        <v>1702270</v>
      </c>
    </row>
    <row r="45" spans="1:8" ht="14.45" customHeight="1" x14ac:dyDescent="0.25">
      <c r="A45" s="64">
        <v>54</v>
      </c>
      <c r="B45" s="247" t="s">
        <v>54</v>
      </c>
      <c r="C45" s="248"/>
      <c r="D45" s="105">
        <v>1377.24</v>
      </c>
      <c r="E45" s="67">
        <v>738</v>
      </c>
      <c r="F45" s="67">
        <v>120</v>
      </c>
      <c r="G45" s="67">
        <v>120</v>
      </c>
      <c r="H45" s="67">
        <v>120</v>
      </c>
    </row>
    <row r="46" spans="1:8" ht="14.45" customHeight="1" x14ac:dyDescent="0.25">
      <c r="A46" s="68">
        <v>6</v>
      </c>
      <c r="B46" s="245" t="s">
        <v>22</v>
      </c>
      <c r="C46" s="246"/>
      <c r="D46" s="106">
        <f>D47</f>
        <v>3536.93</v>
      </c>
      <c r="E46" s="70">
        <f>E47</f>
        <v>1500</v>
      </c>
      <c r="F46" s="70">
        <f>F47</f>
        <v>1500</v>
      </c>
      <c r="G46" s="70">
        <f t="shared" ref="G46:H46" si="11">G47</f>
        <v>1500</v>
      </c>
      <c r="H46" s="70">
        <f t="shared" si="11"/>
        <v>1500</v>
      </c>
    </row>
    <row r="47" spans="1:8" ht="14.45" customHeight="1" x14ac:dyDescent="0.25">
      <c r="A47" s="64">
        <v>61</v>
      </c>
      <c r="B47" s="247" t="s">
        <v>22</v>
      </c>
      <c r="C47" s="248"/>
      <c r="D47" s="105">
        <v>3536.93</v>
      </c>
      <c r="E47" s="67">
        <v>1500</v>
      </c>
      <c r="F47" s="67">
        <v>1500</v>
      </c>
      <c r="G47" s="67">
        <v>1500</v>
      </c>
      <c r="H47" s="67">
        <v>1500</v>
      </c>
    </row>
    <row r="48" spans="1:8" ht="14.45" customHeight="1" x14ac:dyDescent="0.25">
      <c r="A48" s="68">
        <v>7</v>
      </c>
      <c r="B48" s="252" t="s">
        <v>55</v>
      </c>
      <c r="C48" s="253"/>
      <c r="D48" s="106">
        <f>D49</f>
        <v>0</v>
      </c>
      <c r="E48" s="70">
        <f>E49</f>
        <v>0</v>
      </c>
      <c r="F48" s="70">
        <f>F49</f>
        <v>0</v>
      </c>
      <c r="G48" s="70">
        <f t="shared" ref="G48:H48" si="12">G49</f>
        <v>0</v>
      </c>
      <c r="H48" s="70">
        <f t="shared" si="12"/>
        <v>0</v>
      </c>
    </row>
    <row r="49" spans="1:8" ht="14.45" customHeight="1" x14ac:dyDescent="0.25">
      <c r="A49" s="64">
        <v>71</v>
      </c>
      <c r="B49" s="243" t="s">
        <v>55</v>
      </c>
      <c r="C49" s="244"/>
      <c r="D49" s="105">
        <v>0</v>
      </c>
      <c r="E49" s="67">
        <v>0</v>
      </c>
      <c r="F49" s="67">
        <v>0</v>
      </c>
      <c r="G49" s="67">
        <v>0</v>
      </c>
      <c r="H49" s="67">
        <v>0</v>
      </c>
    </row>
    <row r="50" spans="1:8" ht="14.45" customHeight="1" x14ac:dyDescent="0.25">
      <c r="A50" s="68">
        <v>9</v>
      </c>
      <c r="B50" s="245" t="s">
        <v>56</v>
      </c>
      <c r="C50" s="246"/>
      <c r="D50" s="106">
        <f t="shared" ref="D50:H50" si="13">SUM(D51:D54)</f>
        <v>3356.8500000000004</v>
      </c>
      <c r="E50" s="70">
        <f t="shared" ref="E50" si="14">SUM(E51:E54)</f>
        <v>6104</v>
      </c>
      <c r="F50" s="70">
        <f t="shared" si="13"/>
        <v>3000</v>
      </c>
      <c r="G50" s="70">
        <f t="shared" si="13"/>
        <v>0</v>
      </c>
      <c r="H50" s="70">
        <f t="shared" si="13"/>
        <v>0</v>
      </c>
    </row>
    <row r="51" spans="1:8" ht="14.45" customHeight="1" x14ac:dyDescent="0.25">
      <c r="A51" s="64">
        <v>93</v>
      </c>
      <c r="B51" s="247" t="s">
        <v>49</v>
      </c>
      <c r="C51" s="248"/>
      <c r="D51" s="105">
        <v>2933.02</v>
      </c>
      <c r="E51" s="67">
        <v>3169</v>
      </c>
      <c r="F51" s="67">
        <v>2500</v>
      </c>
      <c r="G51" s="67">
        <v>0</v>
      </c>
      <c r="H51" s="67">
        <v>0</v>
      </c>
    </row>
    <row r="52" spans="1:8" ht="14.45" customHeight="1" x14ac:dyDescent="0.25">
      <c r="A52" s="64">
        <v>94</v>
      </c>
      <c r="B52" s="247" t="s">
        <v>57</v>
      </c>
      <c r="C52" s="248"/>
      <c r="D52" s="105">
        <v>76.319999999999993</v>
      </c>
      <c r="E52" s="67">
        <v>89</v>
      </c>
      <c r="F52" s="67">
        <v>0</v>
      </c>
      <c r="G52" s="67">
        <v>0</v>
      </c>
      <c r="H52" s="67">
        <v>0</v>
      </c>
    </row>
    <row r="53" spans="1:8" ht="14.45" customHeight="1" x14ac:dyDescent="0.25">
      <c r="A53" s="64">
        <v>95</v>
      </c>
      <c r="B53" s="247" t="s">
        <v>66</v>
      </c>
      <c r="C53" s="248"/>
      <c r="D53" s="105">
        <v>0</v>
      </c>
      <c r="E53" s="67">
        <v>1993</v>
      </c>
      <c r="F53" s="67">
        <v>0</v>
      </c>
      <c r="G53" s="67">
        <v>0</v>
      </c>
      <c r="H53" s="67">
        <v>0</v>
      </c>
    </row>
    <row r="54" spans="1:8" ht="14.45" customHeight="1" x14ac:dyDescent="0.25">
      <c r="A54" s="64">
        <v>96</v>
      </c>
      <c r="B54" s="247" t="s">
        <v>48</v>
      </c>
      <c r="C54" s="248"/>
      <c r="D54" s="105">
        <v>347.51</v>
      </c>
      <c r="E54" s="67">
        <v>853</v>
      </c>
      <c r="F54" s="67">
        <v>500</v>
      </c>
      <c r="G54" s="67">
        <v>0</v>
      </c>
      <c r="H54" s="67">
        <v>0</v>
      </c>
    </row>
    <row r="55" spans="1:8" ht="27.6" customHeight="1" x14ac:dyDescent="0.25">
      <c r="A55" s="249" t="s">
        <v>87</v>
      </c>
      <c r="B55" s="249"/>
      <c r="C55" s="249"/>
      <c r="D55" s="107">
        <f>D34+D50</f>
        <v>1671664.25</v>
      </c>
      <c r="E55" s="113">
        <f t="shared" ref="E55:H55" si="15">E34+E50</f>
        <v>2038963</v>
      </c>
      <c r="F55" s="70">
        <f t="shared" si="15"/>
        <v>2104890</v>
      </c>
      <c r="G55" s="70">
        <f t="shared" si="15"/>
        <v>2101890</v>
      </c>
      <c r="H55" s="70">
        <f t="shared" si="15"/>
        <v>2101890</v>
      </c>
    </row>
    <row r="56" spans="1:8" ht="27.6" customHeight="1" x14ac:dyDescent="0.25">
      <c r="A56" s="250" t="s">
        <v>33</v>
      </c>
      <c r="B56" s="251"/>
      <c r="C56" s="251"/>
      <c r="D56" s="22" t="s">
        <v>81</v>
      </c>
      <c r="E56" s="22" t="s">
        <v>82</v>
      </c>
      <c r="F56" s="22" t="s">
        <v>83</v>
      </c>
      <c r="G56" s="61" t="s">
        <v>46</v>
      </c>
      <c r="H56" s="61" t="s">
        <v>80</v>
      </c>
    </row>
    <row r="57" spans="1:8" ht="27.6" customHeight="1" x14ac:dyDescent="0.25">
      <c r="A57" s="249" t="s">
        <v>34</v>
      </c>
      <c r="B57" s="249"/>
      <c r="C57" s="249"/>
      <c r="D57" s="109">
        <f>D58+D61+D63+D65+D69+D71</f>
        <v>1656286.3499999999</v>
      </c>
      <c r="E57" s="77">
        <f>E58+E61+E63+E65+E69+E71</f>
        <v>2038963</v>
      </c>
      <c r="F57" s="77">
        <f t="shared" ref="F57:H57" si="16">F58+F61+F63+F65+F69+F71</f>
        <v>2104890</v>
      </c>
      <c r="G57" s="77">
        <f t="shared" si="16"/>
        <v>2101890</v>
      </c>
      <c r="H57" s="77">
        <f t="shared" si="16"/>
        <v>2101890</v>
      </c>
    </row>
    <row r="58" spans="1:8" ht="14.45" customHeight="1" x14ac:dyDescent="0.25">
      <c r="A58" s="68">
        <v>1</v>
      </c>
      <c r="B58" s="245" t="s">
        <v>44</v>
      </c>
      <c r="C58" s="246"/>
      <c r="D58" s="105">
        <f>D59+D60</f>
        <v>249507.98</v>
      </c>
      <c r="E58" s="67">
        <f t="shared" ref="E58" si="17">E59+E60</f>
        <v>332740</v>
      </c>
      <c r="F58" s="67">
        <f t="shared" ref="F58:H58" si="18">F59+F60</f>
        <v>205000</v>
      </c>
      <c r="G58" s="67">
        <f t="shared" si="18"/>
        <v>205000</v>
      </c>
      <c r="H58" s="67">
        <f t="shared" si="18"/>
        <v>205000</v>
      </c>
    </row>
    <row r="59" spans="1:8" ht="14.45" customHeight="1" x14ac:dyDescent="0.25">
      <c r="A59" s="64">
        <v>12</v>
      </c>
      <c r="B59" s="247" t="s">
        <v>77</v>
      </c>
      <c r="C59" s="248"/>
      <c r="D59" s="105">
        <v>86519</v>
      </c>
      <c r="E59" s="67">
        <v>117460</v>
      </c>
      <c r="F59" s="67">
        <v>97000</v>
      </c>
      <c r="G59" s="67">
        <v>97000</v>
      </c>
      <c r="H59" s="67">
        <v>97000</v>
      </c>
    </row>
    <row r="60" spans="1:8" ht="14.45" customHeight="1" x14ac:dyDescent="0.25">
      <c r="A60" s="64">
        <v>11</v>
      </c>
      <c r="B60" s="247" t="s">
        <v>78</v>
      </c>
      <c r="C60" s="248"/>
      <c r="D60" s="105">
        <v>162988.98000000001</v>
      </c>
      <c r="E60" s="67">
        <v>215280</v>
      </c>
      <c r="F60" s="67">
        <v>108000</v>
      </c>
      <c r="G60" s="67">
        <v>108000</v>
      </c>
      <c r="H60" s="67">
        <v>108000</v>
      </c>
    </row>
    <row r="61" spans="1:8" ht="14.45" customHeight="1" x14ac:dyDescent="0.25">
      <c r="A61" s="68">
        <v>3</v>
      </c>
      <c r="B61" s="245" t="s">
        <v>21</v>
      </c>
      <c r="C61" s="246"/>
      <c r="D61" s="105">
        <f>D62</f>
        <v>8126.84</v>
      </c>
      <c r="E61" s="67">
        <f>E62</f>
        <v>23350</v>
      </c>
      <c r="F61" s="67">
        <f>F62</f>
        <v>22500</v>
      </c>
      <c r="G61" s="67">
        <f t="shared" ref="G61:H61" si="19">G62</f>
        <v>20000</v>
      </c>
      <c r="H61" s="67">
        <f t="shared" si="19"/>
        <v>20000</v>
      </c>
    </row>
    <row r="62" spans="1:8" ht="14.45" customHeight="1" x14ac:dyDescent="0.25">
      <c r="A62" s="64">
        <v>31</v>
      </c>
      <c r="B62" s="247" t="s">
        <v>21</v>
      </c>
      <c r="C62" s="248"/>
      <c r="D62" s="105">
        <v>8126.84</v>
      </c>
      <c r="E62" s="67">
        <v>23350</v>
      </c>
      <c r="F62" s="67">
        <v>22500</v>
      </c>
      <c r="G62" s="67">
        <v>20000</v>
      </c>
      <c r="H62" s="67">
        <v>20000</v>
      </c>
    </row>
    <row r="63" spans="1:8" ht="14.45" customHeight="1" x14ac:dyDescent="0.25">
      <c r="A63" s="68">
        <v>4</v>
      </c>
      <c r="B63" s="245" t="s">
        <v>30</v>
      </c>
      <c r="C63" s="246"/>
      <c r="D63" s="105">
        <f>D64</f>
        <v>57505.78</v>
      </c>
      <c r="E63" s="67">
        <f>E64</f>
        <v>67789</v>
      </c>
      <c r="F63" s="67">
        <f>F64</f>
        <v>68000</v>
      </c>
      <c r="G63" s="67">
        <f t="shared" ref="G63:H63" si="20">G64</f>
        <v>68000</v>
      </c>
      <c r="H63" s="67">
        <f t="shared" si="20"/>
        <v>68000</v>
      </c>
    </row>
    <row r="64" spans="1:8" ht="14.45" customHeight="1" x14ac:dyDescent="0.25">
      <c r="A64" s="64">
        <v>43</v>
      </c>
      <c r="B64" s="247" t="s">
        <v>30</v>
      </c>
      <c r="C64" s="248"/>
      <c r="D64" s="105">
        <v>57505.78</v>
      </c>
      <c r="E64" s="67">
        <v>67789</v>
      </c>
      <c r="F64" s="67">
        <v>68000</v>
      </c>
      <c r="G64" s="67">
        <v>68000</v>
      </c>
      <c r="H64" s="67">
        <v>68000</v>
      </c>
    </row>
    <row r="65" spans="1:8" ht="14.45" customHeight="1" x14ac:dyDescent="0.25">
      <c r="A65" s="68">
        <v>5</v>
      </c>
      <c r="B65" s="245" t="s">
        <v>53</v>
      </c>
      <c r="C65" s="246"/>
      <c r="D65" s="108">
        <f>D66+D67+D68</f>
        <v>1338114.53</v>
      </c>
      <c r="E65" s="108">
        <f t="shared" ref="E65:H65" si="21">E66+E67+E68</f>
        <v>1612731</v>
      </c>
      <c r="F65" s="108">
        <f t="shared" si="21"/>
        <v>1807390</v>
      </c>
      <c r="G65" s="108">
        <f t="shared" si="21"/>
        <v>1807390</v>
      </c>
      <c r="H65" s="108">
        <f t="shared" si="21"/>
        <v>1807390</v>
      </c>
    </row>
    <row r="66" spans="1:8" ht="14.45" customHeight="1" x14ac:dyDescent="0.25">
      <c r="A66" s="64">
        <v>52</v>
      </c>
      <c r="B66" s="247" t="s">
        <v>91</v>
      </c>
      <c r="C66" s="248"/>
      <c r="D66" s="108">
        <v>0</v>
      </c>
      <c r="E66" s="67">
        <v>0</v>
      </c>
      <c r="F66" s="67">
        <v>105000</v>
      </c>
      <c r="G66" s="67">
        <v>105000</v>
      </c>
      <c r="H66" s="67">
        <v>105000</v>
      </c>
    </row>
    <row r="67" spans="1:8" ht="14.45" customHeight="1" x14ac:dyDescent="0.25">
      <c r="A67" s="64">
        <v>53</v>
      </c>
      <c r="B67" s="247" t="s">
        <v>63</v>
      </c>
      <c r="C67" s="248"/>
      <c r="D67" s="108">
        <v>1337562.1599999999</v>
      </c>
      <c r="E67" s="67">
        <v>1611579</v>
      </c>
      <c r="F67" s="67">
        <v>1702270</v>
      </c>
      <c r="G67" s="67">
        <v>1702270</v>
      </c>
      <c r="H67" s="67">
        <v>1702270</v>
      </c>
    </row>
    <row r="68" spans="1:8" ht="14.45" customHeight="1" x14ac:dyDescent="0.25">
      <c r="A68" s="64">
        <v>54</v>
      </c>
      <c r="B68" s="247" t="s">
        <v>64</v>
      </c>
      <c r="C68" s="248"/>
      <c r="D68" s="105">
        <v>552.37</v>
      </c>
      <c r="E68" s="67">
        <v>1152</v>
      </c>
      <c r="F68" s="67">
        <v>120</v>
      </c>
      <c r="G68" s="67">
        <v>120</v>
      </c>
      <c r="H68" s="67">
        <v>120</v>
      </c>
    </row>
    <row r="69" spans="1:8" ht="14.45" customHeight="1" x14ac:dyDescent="0.25">
      <c r="A69" s="68">
        <v>6</v>
      </c>
      <c r="B69" s="245" t="s">
        <v>22</v>
      </c>
      <c r="C69" s="246"/>
      <c r="D69" s="105">
        <f>D70</f>
        <v>3031.22</v>
      </c>
      <c r="E69" s="67">
        <f>E70</f>
        <v>2353</v>
      </c>
      <c r="F69" s="67">
        <f>F70</f>
        <v>2000</v>
      </c>
      <c r="G69" s="67">
        <f t="shared" ref="G69:H69" si="22">G70</f>
        <v>1500</v>
      </c>
      <c r="H69" s="67">
        <f t="shared" si="22"/>
        <v>1500</v>
      </c>
    </row>
    <row r="70" spans="1:8" ht="14.45" customHeight="1" x14ac:dyDescent="0.25">
      <c r="A70" s="64">
        <v>61</v>
      </c>
      <c r="B70" s="247" t="s">
        <v>22</v>
      </c>
      <c r="C70" s="248"/>
      <c r="D70" s="105">
        <v>3031.22</v>
      </c>
      <c r="E70" s="67">
        <v>2353</v>
      </c>
      <c r="F70" s="67">
        <v>2000</v>
      </c>
      <c r="G70" s="67">
        <v>1500</v>
      </c>
      <c r="H70" s="67">
        <v>1500</v>
      </c>
    </row>
    <row r="71" spans="1:8" ht="14.45" customHeight="1" x14ac:dyDescent="0.25">
      <c r="A71" s="68">
        <v>7</v>
      </c>
      <c r="B71" s="252" t="s">
        <v>55</v>
      </c>
      <c r="C71" s="253"/>
      <c r="D71" s="105">
        <f>D72</f>
        <v>0</v>
      </c>
      <c r="E71" s="67">
        <f>E72</f>
        <v>0</v>
      </c>
      <c r="F71" s="67">
        <f>F72</f>
        <v>0</v>
      </c>
      <c r="G71" s="67">
        <f t="shared" ref="G71:H71" si="23">G72</f>
        <v>0</v>
      </c>
      <c r="H71" s="67">
        <f t="shared" si="23"/>
        <v>0</v>
      </c>
    </row>
    <row r="72" spans="1:8" ht="14.45" customHeight="1" x14ac:dyDescent="0.25">
      <c r="A72" s="64">
        <v>71</v>
      </c>
      <c r="B72" s="243" t="s">
        <v>55</v>
      </c>
      <c r="C72" s="244"/>
      <c r="D72" s="105">
        <v>0</v>
      </c>
      <c r="E72" s="67">
        <v>0</v>
      </c>
      <c r="F72" s="67">
        <v>0</v>
      </c>
      <c r="G72" s="67">
        <v>0</v>
      </c>
      <c r="H72" s="67">
        <v>0</v>
      </c>
    </row>
    <row r="73" spans="1:8" x14ac:dyDescent="0.25">
      <c r="A73" s="65"/>
      <c r="B73" s="65"/>
      <c r="C73" s="66"/>
      <c r="D73" s="65"/>
      <c r="E73" s="65"/>
      <c r="F73" s="65"/>
      <c r="G73" s="65"/>
      <c r="H73" s="65"/>
    </row>
  </sheetData>
  <mergeCells count="50">
    <mergeCell ref="A34:C34"/>
    <mergeCell ref="B35:C35"/>
    <mergeCell ref="B36:C36"/>
    <mergeCell ref="B38:C38"/>
    <mergeCell ref="B37:C37"/>
    <mergeCell ref="A1:N1"/>
    <mergeCell ref="A2:F2"/>
    <mergeCell ref="A3:F3"/>
    <mergeCell ref="A4:H4"/>
    <mergeCell ref="A5:H5"/>
    <mergeCell ref="A15:H15"/>
    <mergeCell ref="A21:H21"/>
    <mergeCell ref="A23:C23"/>
    <mergeCell ref="A32:H32"/>
    <mergeCell ref="A33:C33"/>
    <mergeCell ref="A19:C19"/>
    <mergeCell ref="B39:C39"/>
    <mergeCell ref="B40:C40"/>
    <mergeCell ref="B41:C41"/>
    <mergeCell ref="B42:C42"/>
    <mergeCell ref="B44:C44"/>
    <mergeCell ref="B43:C43"/>
    <mergeCell ref="B45:C45"/>
    <mergeCell ref="B46:C46"/>
    <mergeCell ref="B47:C47"/>
    <mergeCell ref="B48:C48"/>
    <mergeCell ref="B49:C49"/>
    <mergeCell ref="B68:C68"/>
    <mergeCell ref="A57:C57"/>
    <mergeCell ref="B58:C58"/>
    <mergeCell ref="B61:C61"/>
    <mergeCell ref="B62:C62"/>
    <mergeCell ref="B59:C59"/>
    <mergeCell ref="B60:C60"/>
    <mergeCell ref="B72:C72"/>
    <mergeCell ref="B50:C50"/>
    <mergeCell ref="B52:C52"/>
    <mergeCell ref="B53:C53"/>
    <mergeCell ref="A55:C55"/>
    <mergeCell ref="A56:C56"/>
    <mergeCell ref="B66:C66"/>
    <mergeCell ref="B51:C51"/>
    <mergeCell ref="B54:C54"/>
    <mergeCell ref="B69:C69"/>
    <mergeCell ref="B70:C70"/>
    <mergeCell ref="B71:C71"/>
    <mergeCell ref="B63:C63"/>
    <mergeCell ref="B64:C64"/>
    <mergeCell ref="B65:C65"/>
    <mergeCell ref="B67:C67"/>
  </mergeCells>
  <pageMargins left="0.7" right="0.7" top="0.75" bottom="0.75" header="0.3" footer="0.3"/>
  <pageSetup paperSize="9" orientation="portrait" r:id="rId1"/>
  <headerFooter>
    <oddHeader xml:space="preserve">&amp;C&amp;"-,Kurziv"
</oddHeader>
    <oddFooter xml:space="preserve">&amp;C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view="pageLayout" zoomScaleNormal="100" workbookViewId="0">
      <selection activeCell="E8" sqref="E8:F8"/>
    </sheetView>
  </sheetViews>
  <sheetFormatPr defaultColWidth="9.140625" defaultRowHeight="15" x14ac:dyDescent="0.25"/>
  <cols>
    <col min="1" max="1" width="31.42578125" customWidth="1"/>
    <col min="2" max="6" width="17.7109375" customWidth="1"/>
  </cols>
  <sheetData>
    <row r="1" spans="1:6" ht="53.25" customHeight="1" x14ac:dyDescent="0.25">
      <c r="A1" s="267" t="s">
        <v>90</v>
      </c>
      <c r="B1" s="268"/>
      <c r="C1" s="268"/>
      <c r="D1" s="268"/>
      <c r="E1" s="268"/>
    </row>
    <row r="2" spans="1:6" ht="22.9" customHeight="1" x14ac:dyDescent="0.25">
      <c r="A2" s="223" t="s">
        <v>62</v>
      </c>
      <c r="B2" s="223"/>
      <c r="C2" s="223"/>
      <c r="D2" s="223"/>
      <c r="E2" s="203"/>
    </row>
    <row r="3" spans="1:6" ht="28.15" customHeight="1" x14ac:dyDescent="0.25">
      <c r="A3" s="223" t="s">
        <v>58</v>
      </c>
      <c r="B3" s="223"/>
      <c r="C3" s="204"/>
      <c r="D3" s="204"/>
      <c r="E3" s="204"/>
    </row>
    <row r="4" spans="1:6" ht="18" x14ac:dyDescent="0.25">
      <c r="A4" s="12"/>
      <c r="B4" s="12"/>
      <c r="C4" s="12"/>
      <c r="D4" s="21"/>
      <c r="E4" s="21"/>
    </row>
    <row r="5" spans="1:6" ht="25.5" customHeight="1" x14ac:dyDescent="0.25">
      <c r="A5" s="22" t="s">
        <v>33</v>
      </c>
      <c r="B5" s="22" t="s">
        <v>81</v>
      </c>
      <c r="C5" s="22" t="s">
        <v>82</v>
      </c>
      <c r="D5" s="22" t="s">
        <v>83</v>
      </c>
      <c r="E5" s="61" t="s">
        <v>46</v>
      </c>
      <c r="F5" s="61" t="s">
        <v>80</v>
      </c>
    </row>
    <row r="6" spans="1:6" ht="15.75" customHeight="1" x14ac:dyDescent="0.25">
      <c r="A6" s="25" t="s">
        <v>34</v>
      </c>
      <c r="B6" s="110">
        <f>B7</f>
        <v>1656286.3499999999</v>
      </c>
      <c r="C6" s="26">
        <f>C7</f>
        <v>2038963</v>
      </c>
      <c r="D6" s="26">
        <f t="shared" ref="D6:F6" si="0">D7</f>
        <v>2104890</v>
      </c>
      <c r="E6" s="26">
        <f t="shared" si="0"/>
        <v>2101890</v>
      </c>
      <c r="F6" s="26">
        <f t="shared" si="0"/>
        <v>2101890</v>
      </c>
    </row>
    <row r="7" spans="1:6" ht="15.75" customHeight="1" x14ac:dyDescent="0.25">
      <c r="A7" s="25" t="s">
        <v>35</v>
      </c>
      <c r="B7" s="111">
        <f>B8+B9</f>
        <v>1656286.3499999999</v>
      </c>
      <c r="C7" s="50">
        <f>C8+C9</f>
        <v>2038963</v>
      </c>
      <c r="D7" s="50">
        <f t="shared" ref="D7:F7" si="1">D8+D9</f>
        <v>2104890</v>
      </c>
      <c r="E7" s="50">
        <f t="shared" si="1"/>
        <v>2101890</v>
      </c>
      <c r="F7" s="50">
        <f t="shared" si="1"/>
        <v>2101890</v>
      </c>
    </row>
    <row r="8" spans="1:6" ht="15.75" customHeight="1" x14ac:dyDescent="0.25">
      <c r="A8" s="46" t="s">
        <v>36</v>
      </c>
      <c r="B8" s="111">
        <v>1542871.67</v>
      </c>
      <c r="C8" s="50">
        <v>1928263</v>
      </c>
      <c r="D8" s="50">
        <v>1989890</v>
      </c>
      <c r="E8" s="50">
        <v>1986890</v>
      </c>
      <c r="F8" s="50">
        <v>1986890</v>
      </c>
    </row>
    <row r="9" spans="1:6" ht="15.75" customHeight="1" x14ac:dyDescent="0.25">
      <c r="A9" s="51" t="s">
        <v>37</v>
      </c>
      <c r="B9" s="111">
        <v>113414.68</v>
      </c>
      <c r="C9" s="50">
        <v>110700</v>
      </c>
      <c r="D9" s="50">
        <v>115000</v>
      </c>
      <c r="E9" s="50">
        <v>115000</v>
      </c>
      <c r="F9" s="50">
        <v>115000</v>
      </c>
    </row>
  </sheetData>
  <mergeCells count="3">
    <mergeCell ref="A3:E3"/>
    <mergeCell ref="A1:E1"/>
    <mergeCell ref="A2:E2"/>
  </mergeCells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  <headerFooter>
    <oddHeader xml:space="preserve">&amp;C&amp;"-,Kurziv"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F39" sqref="F39"/>
    </sheetView>
  </sheetViews>
  <sheetFormatPr defaultRowHeight="15" x14ac:dyDescent="0.25"/>
  <cols>
    <col min="1" max="3" width="6.42578125" customWidth="1"/>
    <col min="4" max="4" width="35.7109375" customWidth="1"/>
    <col min="5" max="8" width="10.7109375" customWidth="1"/>
  </cols>
  <sheetData>
    <row r="1" spans="1:9" ht="53.25" customHeight="1" x14ac:dyDescent="0.25">
      <c r="A1" s="267" t="s">
        <v>90</v>
      </c>
      <c r="B1" s="268"/>
      <c r="C1" s="268"/>
      <c r="D1" s="268"/>
      <c r="E1" s="269"/>
      <c r="F1" s="269"/>
      <c r="G1" s="269"/>
      <c r="H1" s="269"/>
    </row>
    <row r="2" spans="1:9" ht="22.9" customHeight="1" x14ac:dyDescent="0.25">
      <c r="A2" s="223" t="s">
        <v>62</v>
      </c>
      <c r="B2" s="223"/>
      <c r="C2" s="223"/>
      <c r="D2" s="223"/>
      <c r="E2" s="269"/>
      <c r="F2" s="269"/>
      <c r="G2" s="269"/>
      <c r="H2" s="269"/>
    </row>
    <row r="3" spans="1:9" ht="22.9" customHeight="1" x14ac:dyDescent="0.25">
      <c r="A3" s="69"/>
      <c r="B3" s="69"/>
      <c r="C3" s="69"/>
      <c r="D3" s="69"/>
      <c r="E3" s="78"/>
      <c r="F3" s="78"/>
      <c r="G3" s="78"/>
      <c r="H3" s="78"/>
    </row>
    <row r="4" spans="1:9" ht="30.75" customHeight="1" x14ac:dyDescent="0.25">
      <c r="A4" s="223" t="s">
        <v>76</v>
      </c>
      <c r="B4" s="224"/>
      <c r="C4" s="224"/>
      <c r="D4" s="224"/>
      <c r="E4" s="224"/>
      <c r="F4" s="224"/>
      <c r="G4" s="224"/>
      <c r="H4" s="224"/>
    </row>
    <row r="5" spans="1:9" ht="18" x14ac:dyDescent="0.25">
      <c r="A5" s="12"/>
      <c r="B5" s="12"/>
      <c r="C5" s="12"/>
      <c r="D5" s="12"/>
      <c r="E5" s="12"/>
      <c r="F5" s="12"/>
      <c r="G5" s="21"/>
      <c r="H5" s="21"/>
    </row>
    <row r="6" spans="1:9" ht="25.5" customHeight="1" x14ac:dyDescent="0.25">
      <c r="A6" s="22" t="s">
        <v>13</v>
      </c>
      <c r="B6" s="23" t="s">
        <v>14</v>
      </c>
      <c r="C6" s="23" t="s">
        <v>15</v>
      </c>
      <c r="D6" s="23" t="s">
        <v>38</v>
      </c>
      <c r="E6" s="22" t="s">
        <v>81</v>
      </c>
      <c r="F6" s="22" t="s">
        <v>82</v>
      </c>
      <c r="G6" s="22" t="s">
        <v>83</v>
      </c>
      <c r="H6" s="61" t="s">
        <v>46</v>
      </c>
      <c r="I6" s="61" t="s">
        <v>80</v>
      </c>
    </row>
    <row r="7" spans="1:9" ht="20.25" customHeight="1" x14ac:dyDescent="0.25">
      <c r="A7" s="52">
        <v>8</v>
      </c>
      <c r="B7" s="52"/>
      <c r="C7" s="52"/>
      <c r="D7" s="45" t="s">
        <v>39</v>
      </c>
      <c r="E7" s="50">
        <v>0</v>
      </c>
      <c r="F7" s="50">
        <v>0</v>
      </c>
      <c r="G7" s="50">
        <v>0</v>
      </c>
      <c r="H7" s="50">
        <v>0</v>
      </c>
      <c r="I7" s="112">
        <v>0</v>
      </c>
    </row>
    <row r="8" spans="1:9" ht="15" customHeight="1" x14ac:dyDescent="0.25">
      <c r="A8" s="52"/>
      <c r="B8" s="53">
        <v>84</v>
      </c>
      <c r="C8" s="53"/>
      <c r="D8" s="38" t="s">
        <v>40</v>
      </c>
      <c r="E8" s="50">
        <v>0</v>
      </c>
      <c r="F8" s="50">
        <v>0</v>
      </c>
      <c r="G8" s="50">
        <v>0</v>
      </c>
      <c r="H8" s="50">
        <v>0</v>
      </c>
      <c r="I8" s="112">
        <v>0</v>
      </c>
    </row>
    <row r="9" spans="1:9" ht="15" customHeight="1" x14ac:dyDescent="0.25">
      <c r="A9" s="54"/>
      <c r="B9" s="54"/>
      <c r="C9" s="55">
        <v>81</v>
      </c>
      <c r="D9" s="46" t="s">
        <v>41</v>
      </c>
      <c r="E9" s="50">
        <v>0</v>
      </c>
      <c r="F9" s="50">
        <v>0</v>
      </c>
      <c r="G9" s="50">
        <v>0</v>
      </c>
      <c r="H9" s="50">
        <v>0</v>
      </c>
      <c r="I9" s="112">
        <v>0</v>
      </c>
    </row>
    <row r="10" spans="1:9" ht="20.25" customHeight="1" x14ac:dyDescent="0.25">
      <c r="A10" s="56">
        <v>5</v>
      </c>
      <c r="B10" s="57"/>
      <c r="C10" s="57"/>
      <c r="D10" s="47" t="s">
        <v>42</v>
      </c>
      <c r="E10" s="50">
        <v>0</v>
      </c>
      <c r="F10" s="50">
        <v>0</v>
      </c>
      <c r="G10" s="50">
        <v>0</v>
      </c>
      <c r="H10" s="50">
        <v>0</v>
      </c>
      <c r="I10" s="112">
        <v>0</v>
      </c>
    </row>
    <row r="11" spans="1:9" ht="15" customHeight="1" x14ac:dyDescent="0.25">
      <c r="A11" s="53"/>
      <c r="B11" s="53">
        <v>54</v>
      </c>
      <c r="C11" s="53"/>
      <c r="D11" s="48" t="s">
        <v>43</v>
      </c>
      <c r="E11" s="50">
        <v>0</v>
      </c>
      <c r="F11" s="50">
        <v>0</v>
      </c>
      <c r="G11" s="50">
        <v>0</v>
      </c>
      <c r="H11" s="50">
        <v>0</v>
      </c>
      <c r="I11" s="112">
        <v>0</v>
      </c>
    </row>
    <row r="12" spans="1:9" ht="15" customHeight="1" x14ac:dyDescent="0.25">
      <c r="A12" s="53"/>
      <c r="B12" s="53"/>
      <c r="C12" s="55">
        <v>11</v>
      </c>
      <c r="D12" s="33" t="s">
        <v>44</v>
      </c>
      <c r="E12" s="50">
        <v>0</v>
      </c>
      <c r="F12" s="50">
        <v>0</v>
      </c>
      <c r="G12" s="50">
        <v>0</v>
      </c>
      <c r="H12" s="50">
        <v>0</v>
      </c>
      <c r="I12" s="112">
        <v>0</v>
      </c>
    </row>
    <row r="13" spans="1:9" ht="15" customHeight="1" x14ac:dyDescent="0.25">
      <c r="A13" s="53"/>
      <c r="B13" s="53"/>
      <c r="C13" s="55">
        <v>31</v>
      </c>
      <c r="D13" s="33" t="s">
        <v>21</v>
      </c>
      <c r="E13" s="50">
        <v>0</v>
      </c>
      <c r="F13" s="50">
        <v>0</v>
      </c>
      <c r="G13" s="50">
        <v>0</v>
      </c>
      <c r="H13" s="50">
        <v>0</v>
      </c>
      <c r="I13" s="112">
        <v>0</v>
      </c>
    </row>
  </sheetData>
  <mergeCells count="3">
    <mergeCell ref="A4:H4"/>
    <mergeCell ref="A1:H1"/>
    <mergeCell ref="A2:H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8"/>
  <sheetViews>
    <sheetView showGridLines="0" workbookViewId="0">
      <pane ySplit="4" topLeftCell="A101" activePane="bottomLeft" state="frozenSplit"/>
      <selection pane="bottomLeft" activeCell="L26" sqref="L26"/>
    </sheetView>
  </sheetViews>
  <sheetFormatPr defaultRowHeight="12.75" x14ac:dyDescent="0.2"/>
  <cols>
    <col min="1" max="1" width="10.85546875" style="117" customWidth="1"/>
    <col min="2" max="2" width="30.7109375" style="117" customWidth="1"/>
    <col min="3" max="5" width="13.28515625" style="116" customWidth="1"/>
    <col min="6" max="6" width="13.28515625" style="114" customWidth="1"/>
    <col min="7" max="7" width="11.7109375" style="114" customWidth="1"/>
    <col min="8" max="8" width="9.140625" style="114"/>
    <col min="9" max="9" width="12.28515625" style="114" bestFit="1" customWidth="1"/>
    <col min="10" max="10" width="11.7109375" style="115" bestFit="1" customWidth="1"/>
    <col min="11" max="11" width="12.7109375" style="114" bestFit="1" customWidth="1"/>
    <col min="12" max="12" width="9.140625" style="114"/>
    <col min="13" max="13" width="12.28515625" style="114" bestFit="1" customWidth="1"/>
    <col min="14" max="16384" width="9.140625" style="114"/>
  </cols>
  <sheetData>
    <row r="1" spans="1:10" x14ac:dyDescent="0.2">
      <c r="B1" s="152"/>
    </row>
    <row r="2" spans="1:10" s="146" customFormat="1" ht="24" customHeight="1" x14ac:dyDescent="0.25">
      <c r="A2" s="151"/>
      <c r="B2" s="150" t="s">
        <v>158</v>
      </c>
      <c r="C2" s="149"/>
      <c r="D2" s="148"/>
      <c r="E2" s="148"/>
      <c r="J2" s="147"/>
    </row>
    <row r="3" spans="1:10" x14ac:dyDescent="0.2">
      <c r="A3" s="128"/>
      <c r="F3" s="145"/>
      <c r="G3" s="144"/>
    </row>
    <row r="4" spans="1:10" s="140" customFormat="1" x14ac:dyDescent="0.2">
      <c r="A4" s="270"/>
      <c r="B4" s="270"/>
      <c r="C4" s="143"/>
      <c r="D4" s="143"/>
      <c r="E4" s="143"/>
      <c r="G4" s="142"/>
      <c r="J4" s="141"/>
    </row>
    <row r="5" spans="1:10" s="118" customFormat="1" ht="33.75" customHeight="1" thickBot="1" x14ac:dyDescent="0.25">
      <c r="A5" s="187" t="s">
        <v>157</v>
      </c>
      <c r="B5" s="187" t="s">
        <v>38</v>
      </c>
      <c r="C5" s="185" t="s">
        <v>81</v>
      </c>
      <c r="D5" s="185" t="s">
        <v>82</v>
      </c>
      <c r="E5" s="185" t="s">
        <v>83</v>
      </c>
      <c r="F5" s="186" t="s">
        <v>46</v>
      </c>
      <c r="G5" s="186" t="s">
        <v>80</v>
      </c>
      <c r="J5" s="127"/>
    </row>
    <row r="6" spans="1:10" ht="21.75" customHeight="1" thickTop="1" x14ac:dyDescent="0.2">
      <c r="A6" s="157" t="s">
        <v>161</v>
      </c>
      <c r="B6" s="158" t="s">
        <v>162</v>
      </c>
      <c r="C6" s="159">
        <f>SUM(C10+C18+C89+C118)</f>
        <v>1656286.3499999999</v>
      </c>
      <c r="D6" s="159">
        <f>SUM(D10+D18+D89+D118)</f>
        <v>2038963</v>
      </c>
      <c r="E6" s="159">
        <f>SUM(E10+E18+E89+E118)</f>
        <v>2104890</v>
      </c>
      <c r="F6" s="159">
        <f>SUM(F10+F18+F89+F118)</f>
        <v>2101890</v>
      </c>
      <c r="G6" s="159">
        <f>SUM(G10+G18+G89+G118)</f>
        <v>2101890</v>
      </c>
    </row>
    <row r="7" spans="1:10" ht="21.75" customHeight="1" x14ac:dyDescent="0.2">
      <c r="A7" s="189" t="s">
        <v>163</v>
      </c>
      <c r="B7" s="190" t="s">
        <v>164</v>
      </c>
      <c r="C7" s="191">
        <f>C6</f>
        <v>1656286.3499999999</v>
      </c>
      <c r="D7" s="191">
        <f t="shared" ref="D7:G9" si="0">D6</f>
        <v>2038963</v>
      </c>
      <c r="E7" s="191">
        <f t="shared" si="0"/>
        <v>2104890</v>
      </c>
      <c r="F7" s="191">
        <f t="shared" si="0"/>
        <v>2101890</v>
      </c>
      <c r="G7" s="191">
        <f t="shared" si="0"/>
        <v>2101890</v>
      </c>
    </row>
    <row r="8" spans="1:10" ht="21.75" customHeight="1" x14ac:dyDescent="0.2">
      <c r="A8" s="192" t="s">
        <v>165</v>
      </c>
      <c r="B8" s="193" t="s">
        <v>166</v>
      </c>
      <c r="C8" s="194">
        <f t="shared" ref="C8:C9" si="1">C7</f>
        <v>1656286.3499999999</v>
      </c>
      <c r="D8" s="194">
        <f t="shared" si="0"/>
        <v>2038963</v>
      </c>
      <c r="E8" s="194">
        <f t="shared" si="0"/>
        <v>2104890</v>
      </c>
      <c r="F8" s="194">
        <f t="shared" si="0"/>
        <v>2101890</v>
      </c>
      <c r="G8" s="194">
        <f t="shared" si="0"/>
        <v>2101890</v>
      </c>
    </row>
    <row r="9" spans="1:10" ht="21.75" customHeight="1" x14ac:dyDescent="0.2">
      <c r="A9" s="195" t="s">
        <v>167</v>
      </c>
      <c r="B9" s="196" t="s">
        <v>162</v>
      </c>
      <c r="C9" s="197">
        <f t="shared" si="1"/>
        <v>1656286.3499999999</v>
      </c>
      <c r="D9" s="197">
        <f t="shared" si="0"/>
        <v>2038963</v>
      </c>
      <c r="E9" s="197">
        <f t="shared" si="0"/>
        <v>2104890</v>
      </c>
      <c r="F9" s="197">
        <f t="shared" si="0"/>
        <v>2101890</v>
      </c>
      <c r="G9" s="197">
        <f t="shared" si="0"/>
        <v>2101890</v>
      </c>
    </row>
    <row r="10" spans="1:10" s="118" customFormat="1" ht="22.5" customHeight="1" x14ac:dyDescent="0.2">
      <c r="A10" s="160" t="s">
        <v>156</v>
      </c>
      <c r="B10" s="161" t="s">
        <v>159</v>
      </c>
      <c r="C10" s="162">
        <f>SUM(C11+C15)</f>
        <v>86519</v>
      </c>
      <c r="D10" s="162">
        <f>SUM(D11+D15)</f>
        <v>97460</v>
      </c>
      <c r="E10" s="162">
        <f>SUM(E11+E15)</f>
        <v>97000</v>
      </c>
      <c r="F10" s="162">
        <f>SUM(F11+F15)</f>
        <v>97000</v>
      </c>
      <c r="G10" s="162">
        <f>SUM(G11+G15)</f>
        <v>97000</v>
      </c>
      <c r="J10" s="127"/>
    </row>
    <row r="11" spans="1:10" s="182" customFormat="1" ht="33.75" customHeight="1" x14ac:dyDescent="0.2">
      <c r="A11" s="171" t="s">
        <v>155</v>
      </c>
      <c r="B11" s="172" t="s">
        <v>154</v>
      </c>
      <c r="C11" s="173">
        <f>SUM(C13+C14)</f>
        <v>82119</v>
      </c>
      <c r="D11" s="173">
        <f>SUM(D13+D14)</f>
        <v>93260</v>
      </c>
      <c r="E11" s="173">
        <f>SUM(E13+E14)</f>
        <v>93200</v>
      </c>
      <c r="F11" s="173">
        <f>SUM(F13+F14)</f>
        <v>93200</v>
      </c>
      <c r="G11" s="173">
        <f>SUM(G13+G14)</f>
        <v>93200</v>
      </c>
      <c r="J11" s="183"/>
    </row>
    <row r="12" spans="1:10" s="137" customFormat="1" ht="21.75" customHeight="1" x14ac:dyDescent="0.2">
      <c r="A12" s="123" t="s">
        <v>151</v>
      </c>
      <c r="B12" s="122" t="s">
        <v>150</v>
      </c>
      <c r="C12" s="121">
        <f>SUM(C13+C14)</f>
        <v>82119</v>
      </c>
      <c r="D12" s="121">
        <f>SUM(D13+D14)</f>
        <v>93260</v>
      </c>
      <c r="E12" s="121">
        <f>SUM(E13+E14)</f>
        <v>93200</v>
      </c>
      <c r="F12" s="121">
        <f>SUM(F13+F14)</f>
        <v>93200</v>
      </c>
      <c r="G12" s="121">
        <f>SUM(G13+G14)</f>
        <v>93200</v>
      </c>
      <c r="J12" s="138"/>
    </row>
    <row r="13" spans="1:10" ht="14.25" customHeight="1" x14ac:dyDescent="0.2">
      <c r="A13" s="153">
        <v>32</v>
      </c>
      <c r="B13" s="154" t="s">
        <v>31</v>
      </c>
      <c r="C13" s="155">
        <v>81583.42</v>
      </c>
      <c r="D13" s="155">
        <v>92710</v>
      </c>
      <c r="E13" s="155">
        <v>92750</v>
      </c>
      <c r="F13" s="155">
        <v>92750</v>
      </c>
      <c r="G13" s="155">
        <v>92750</v>
      </c>
    </row>
    <row r="14" spans="1:10" s="119" customFormat="1" x14ac:dyDescent="0.2">
      <c r="A14" s="153">
        <v>34</v>
      </c>
      <c r="B14" s="156" t="s">
        <v>32</v>
      </c>
      <c r="C14" s="155">
        <v>535.58000000000004</v>
      </c>
      <c r="D14" s="155">
        <v>550</v>
      </c>
      <c r="E14" s="155">
        <v>450</v>
      </c>
      <c r="F14" s="155">
        <v>450</v>
      </c>
      <c r="G14" s="155">
        <v>450</v>
      </c>
      <c r="J14" s="120"/>
    </row>
    <row r="15" spans="1:10" s="118" customFormat="1" ht="33.75" customHeight="1" x14ac:dyDescent="0.2">
      <c r="A15" s="171" t="s">
        <v>153</v>
      </c>
      <c r="B15" s="172" t="s">
        <v>152</v>
      </c>
      <c r="C15" s="173">
        <f t="shared" ref="C15:G16" si="2">SUM(C16)</f>
        <v>4400</v>
      </c>
      <c r="D15" s="173">
        <f t="shared" si="2"/>
        <v>4200</v>
      </c>
      <c r="E15" s="173">
        <f t="shared" si="2"/>
        <v>3800</v>
      </c>
      <c r="F15" s="173">
        <f t="shared" si="2"/>
        <v>3800</v>
      </c>
      <c r="G15" s="173">
        <f t="shared" si="2"/>
        <v>3800</v>
      </c>
      <c r="J15" s="127"/>
    </row>
    <row r="16" spans="1:10" s="137" customFormat="1" ht="19.5" customHeight="1" x14ac:dyDescent="0.2">
      <c r="A16" s="123" t="s">
        <v>151</v>
      </c>
      <c r="B16" s="122" t="s">
        <v>150</v>
      </c>
      <c r="C16" s="121">
        <f t="shared" si="2"/>
        <v>4400</v>
      </c>
      <c r="D16" s="121">
        <f t="shared" si="2"/>
        <v>4200</v>
      </c>
      <c r="E16" s="121">
        <f t="shared" si="2"/>
        <v>3800</v>
      </c>
      <c r="F16" s="121">
        <f t="shared" si="2"/>
        <v>3800</v>
      </c>
      <c r="G16" s="121">
        <f t="shared" si="2"/>
        <v>3800</v>
      </c>
      <c r="J16" s="138"/>
    </row>
    <row r="17" spans="1:10" s="119" customFormat="1" ht="15.75" customHeight="1" x14ac:dyDescent="0.2">
      <c r="A17" s="153">
        <v>42</v>
      </c>
      <c r="B17" s="188" t="s">
        <v>50</v>
      </c>
      <c r="C17" s="155">
        <v>4400</v>
      </c>
      <c r="D17" s="155">
        <v>4200</v>
      </c>
      <c r="E17" s="155">
        <v>3800</v>
      </c>
      <c r="F17" s="155">
        <v>3800</v>
      </c>
      <c r="G17" s="155">
        <v>3800</v>
      </c>
      <c r="J17" s="120"/>
    </row>
    <row r="18" spans="1:10" s="118" customFormat="1" ht="22.5" customHeight="1" x14ac:dyDescent="0.2">
      <c r="A18" s="160" t="s">
        <v>149</v>
      </c>
      <c r="B18" s="161" t="s">
        <v>148</v>
      </c>
      <c r="C18" s="162">
        <f>SUM(C19+C29+C52+C56+C59+C62+C69+C72+C77+C81+C85)</f>
        <v>344383.22</v>
      </c>
      <c r="D18" s="162">
        <f>SUM(D19+D29+D52+D56+D59+D62+D69+D72+D77+D81+D85)</f>
        <v>432825</v>
      </c>
      <c r="E18" s="162">
        <f>SUM(E19+E29+E52+E56+E59+E62+E69+E72+E77+E81+E85)</f>
        <v>411760</v>
      </c>
      <c r="F18" s="162">
        <f>SUM(F19+F29+F52+F56+F59+F62+F69+F72+F77+F81+F85)</f>
        <v>411260</v>
      </c>
      <c r="G18" s="162">
        <f>SUM(G19+G29+G52+G56+G59+G62+G69+G72+G77+G81+G85)</f>
        <v>411260</v>
      </c>
      <c r="J18" s="127"/>
    </row>
    <row r="19" spans="1:10" s="118" customFormat="1" ht="33.75" customHeight="1" x14ac:dyDescent="0.2">
      <c r="A19" s="171" t="s">
        <v>147</v>
      </c>
      <c r="B19" s="172" t="s">
        <v>146</v>
      </c>
      <c r="C19" s="173">
        <f>SUM(C20+C24)</f>
        <v>103294.09</v>
      </c>
      <c r="D19" s="173">
        <f>SUM(D20+D24)</f>
        <v>138700</v>
      </c>
      <c r="E19" s="173">
        <f>SUM(E20+E24)</f>
        <v>150000</v>
      </c>
      <c r="F19" s="173">
        <f>SUM(F20+F24)</f>
        <v>150000</v>
      </c>
      <c r="G19" s="173">
        <f>SUM(G20+G24)</f>
        <v>150000</v>
      </c>
      <c r="J19" s="127"/>
    </row>
    <row r="20" spans="1:10" s="137" customFormat="1" ht="12.75" customHeight="1" x14ac:dyDescent="0.2">
      <c r="A20" s="123" t="s">
        <v>110</v>
      </c>
      <c r="B20" s="122" t="s">
        <v>128</v>
      </c>
      <c r="C20" s="121">
        <f>SUM(C21:C23)</f>
        <v>47562.71</v>
      </c>
      <c r="D20" s="121">
        <f>SUM(D21:D23)</f>
        <v>73000</v>
      </c>
      <c r="E20" s="121">
        <f>SUM(E21:E23)</f>
        <v>85000</v>
      </c>
      <c r="F20" s="121">
        <f>SUM(F21:F23)</f>
        <v>85000</v>
      </c>
      <c r="G20" s="121">
        <f>SUM(G21:G23)</f>
        <v>85000</v>
      </c>
      <c r="J20" s="138"/>
    </row>
    <row r="21" spans="1:10" s="119" customFormat="1" x14ac:dyDescent="0.2">
      <c r="A21" s="153">
        <v>31</v>
      </c>
      <c r="B21" s="156" t="s">
        <v>29</v>
      </c>
      <c r="C21" s="155">
        <v>45641.51</v>
      </c>
      <c r="D21" s="155">
        <v>71000</v>
      </c>
      <c r="E21" s="155">
        <v>81500</v>
      </c>
      <c r="F21" s="155">
        <v>81500</v>
      </c>
      <c r="G21" s="155">
        <v>81500</v>
      </c>
      <c r="J21" s="120"/>
    </row>
    <row r="22" spans="1:10" s="119" customFormat="1" x14ac:dyDescent="0.2">
      <c r="A22" s="153">
        <v>32</v>
      </c>
      <c r="B22" s="156" t="s">
        <v>31</v>
      </c>
      <c r="C22" s="155">
        <v>771.2</v>
      </c>
      <c r="D22" s="155">
        <v>2000</v>
      </c>
      <c r="E22" s="155">
        <v>2500</v>
      </c>
      <c r="F22" s="155">
        <v>2500</v>
      </c>
      <c r="G22" s="155">
        <v>2500</v>
      </c>
      <c r="J22" s="120"/>
    </row>
    <row r="23" spans="1:10" s="119" customFormat="1" ht="15" customHeight="1" x14ac:dyDescent="0.2">
      <c r="A23" s="153">
        <v>42</v>
      </c>
      <c r="B23" s="165" t="s">
        <v>50</v>
      </c>
      <c r="C23" s="155">
        <v>1150</v>
      </c>
      <c r="D23" s="155"/>
      <c r="E23" s="155">
        <v>1000</v>
      </c>
      <c r="F23" s="155">
        <v>1000</v>
      </c>
      <c r="G23" s="155">
        <v>1000</v>
      </c>
      <c r="J23" s="120"/>
    </row>
    <row r="24" spans="1:10" s="137" customFormat="1" ht="15" customHeight="1" x14ac:dyDescent="0.2">
      <c r="A24" s="123" t="s">
        <v>106</v>
      </c>
      <c r="B24" s="122" t="s">
        <v>145</v>
      </c>
      <c r="C24" s="121">
        <f>SUM(C25:C28)</f>
        <v>55731.38</v>
      </c>
      <c r="D24" s="121">
        <f>SUM(D25:D28)</f>
        <v>65700</v>
      </c>
      <c r="E24" s="121">
        <f>SUM(E25:E28)</f>
        <v>65000</v>
      </c>
      <c r="F24" s="121">
        <f>SUM(F25:F28)</f>
        <v>65000</v>
      </c>
      <c r="G24" s="121">
        <f>SUM(G25:G28)</f>
        <v>65000</v>
      </c>
      <c r="I24" s="139"/>
      <c r="J24" s="138"/>
    </row>
    <row r="25" spans="1:10" s="119" customFormat="1" ht="12.75" customHeight="1" x14ac:dyDescent="0.2">
      <c r="A25" s="153">
        <v>31</v>
      </c>
      <c r="B25" s="156" t="s">
        <v>29</v>
      </c>
      <c r="C25" s="155">
        <v>40828.959999999999</v>
      </c>
      <c r="D25" s="155">
        <v>39840</v>
      </c>
      <c r="E25" s="155">
        <v>43692</v>
      </c>
      <c r="F25" s="155">
        <v>43692</v>
      </c>
      <c r="G25" s="155">
        <v>43692</v>
      </c>
      <c r="I25" s="174"/>
      <c r="J25" s="120"/>
    </row>
    <row r="26" spans="1:10" s="119" customFormat="1" x14ac:dyDescent="0.2">
      <c r="A26" s="153">
        <v>32</v>
      </c>
      <c r="B26" s="156" t="s">
        <v>31</v>
      </c>
      <c r="C26" s="155">
        <v>14427.42</v>
      </c>
      <c r="D26" s="155">
        <v>25360</v>
      </c>
      <c r="E26" s="155">
        <v>20808</v>
      </c>
      <c r="F26" s="155">
        <v>20808</v>
      </c>
      <c r="G26" s="155">
        <v>20808</v>
      </c>
      <c r="J26" s="120"/>
    </row>
    <row r="27" spans="1:10" s="119" customFormat="1" x14ac:dyDescent="0.2">
      <c r="A27" s="153">
        <v>34</v>
      </c>
      <c r="B27" s="156" t="s">
        <v>32</v>
      </c>
      <c r="C27" s="155">
        <v>0</v>
      </c>
      <c r="D27" s="155">
        <v>0</v>
      </c>
      <c r="E27" s="155">
        <v>0</v>
      </c>
      <c r="F27" s="163"/>
      <c r="G27" s="155"/>
      <c r="J27" s="120"/>
    </row>
    <row r="28" spans="1:10" s="124" customFormat="1" ht="12.75" customHeight="1" x14ac:dyDescent="0.2">
      <c r="A28" s="164">
        <v>42</v>
      </c>
      <c r="B28" s="165" t="s">
        <v>50</v>
      </c>
      <c r="C28" s="166">
        <v>475</v>
      </c>
      <c r="D28" s="166">
        <v>500</v>
      </c>
      <c r="E28" s="166">
        <v>500</v>
      </c>
      <c r="F28" s="166">
        <v>500</v>
      </c>
      <c r="G28" s="166">
        <v>500</v>
      </c>
      <c r="J28" s="125"/>
    </row>
    <row r="29" spans="1:10" s="118" customFormat="1" ht="23.25" customHeight="1" x14ac:dyDescent="0.2">
      <c r="A29" s="171" t="s">
        <v>144</v>
      </c>
      <c r="B29" s="172" t="s">
        <v>143</v>
      </c>
      <c r="C29" s="173">
        <f>SUM(C30+C33+C37+C41+C45+C49)</f>
        <v>11769.25</v>
      </c>
      <c r="D29" s="173">
        <f>SUM(D30+D33+D37+D41+D45+D49)</f>
        <v>15891</v>
      </c>
      <c r="E29" s="173">
        <f>SUM(E30+E33+E37+E41+E45+E49)</f>
        <v>16984</v>
      </c>
      <c r="F29" s="173">
        <f>SUM(F30+F33+F37+F41+F45+F49)</f>
        <v>16484</v>
      </c>
      <c r="G29" s="173">
        <f>SUM(G30+G33+G37+G41+G45+G49)</f>
        <v>16484</v>
      </c>
      <c r="J29" s="127"/>
    </row>
    <row r="30" spans="1:10" s="119" customFormat="1" ht="30.75" customHeight="1" x14ac:dyDescent="0.2">
      <c r="A30" s="123" t="s">
        <v>110</v>
      </c>
      <c r="B30" s="136" t="s">
        <v>160</v>
      </c>
      <c r="C30" s="121">
        <f>SUM(C31:C32)</f>
        <v>1403.3</v>
      </c>
      <c r="D30" s="121">
        <f>SUM(D31:D32)</f>
        <v>2006</v>
      </c>
      <c r="E30" s="121">
        <f>SUM(E31:E32)</f>
        <v>1464</v>
      </c>
      <c r="F30" s="121">
        <f>SUM(F31:F32)</f>
        <v>1464</v>
      </c>
      <c r="G30" s="121">
        <f>SUM(G31:G32)</f>
        <v>1464</v>
      </c>
      <c r="J30" s="120"/>
    </row>
    <row r="31" spans="1:10" s="119" customFormat="1" ht="14.25" customHeight="1" x14ac:dyDescent="0.2">
      <c r="A31" s="153">
        <v>32</v>
      </c>
      <c r="B31" s="156" t="s">
        <v>31</v>
      </c>
      <c r="C31" s="175">
        <v>1403.3</v>
      </c>
      <c r="D31" s="175">
        <v>1739</v>
      </c>
      <c r="E31" s="175">
        <v>1197</v>
      </c>
      <c r="F31" s="175">
        <v>1197</v>
      </c>
      <c r="G31" s="175">
        <v>1197</v>
      </c>
      <c r="J31" s="120"/>
    </row>
    <row r="32" spans="1:10" s="124" customFormat="1" ht="12.75" customHeight="1" x14ac:dyDescent="0.2">
      <c r="A32" s="164">
        <v>42</v>
      </c>
      <c r="B32" s="165" t="s">
        <v>50</v>
      </c>
      <c r="C32" s="176">
        <v>0</v>
      </c>
      <c r="D32" s="176">
        <v>267</v>
      </c>
      <c r="E32" s="176">
        <v>267</v>
      </c>
      <c r="F32" s="176">
        <v>267</v>
      </c>
      <c r="G32" s="176">
        <v>267</v>
      </c>
      <c r="J32" s="125"/>
    </row>
    <row r="33" spans="1:10" s="119" customFormat="1" ht="13.5" customHeight="1" x14ac:dyDescent="0.2">
      <c r="A33" s="123" t="s">
        <v>108</v>
      </c>
      <c r="B33" s="122" t="s">
        <v>107</v>
      </c>
      <c r="C33" s="121">
        <f>SUM(C34:C36)</f>
        <v>4991.57</v>
      </c>
      <c r="D33" s="121">
        <f>SUM(D34:D36)</f>
        <v>6550</v>
      </c>
      <c r="E33" s="121">
        <f>SUM(E34:E36)</f>
        <v>9500</v>
      </c>
      <c r="F33" s="121">
        <f>SUM(F34:F36)</f>
        <v>9500</v>
      </c>
      <c r="G33" s="121">
        <f>SUM(G34:G36)</f>
        <v>9500</v>
      </c>
      <c r="J33" s="120"/>
    </row>
    <row r="34" spans="1:10" s="119" customFormat="1" ht="12.75" customHeight="1" x14ac:dyDescent="0.2">
      <c r="A34" s="153">
        <v>32</v>
      </c>
      <c r="B34" s="156" t="s">
        <v>31</v>
      </c>
      <c r="C34" s="155">
        <v>4986.7299999999996</v>
      </c>
      <c r="D34" s="155">
        <v>6450</v>
      </c>
      <c r="E34" s="155">
        <v>9400</v>
      </c>
      <c r="F34" s="155">
        <v>9400</v>
      </c>
      <c r="G34" s="155">
        <v>9400</v>
      </c>
      <c r="J34" s="120"/>
    </row>
    <row r="35" spans="1:10" s="119" customFormat="1" x14ac:dyDescent="0.2">
      <c r="A35" s="153">
        <v>34</v>
      </c>
      <c r="B35" s="156" t="s">
        <v>32</v>
      </c>
      <c r="C35" s="155">
        <v>4.84</v>
      </c>
      <c r="D35" s="155">
        <v>0</v>
      </c>
      <c r="E35" s="155">
        <v>0</v>
      </c>
      <c r="F35" s="163"/>
      <c r="G35" s="155"/>
      <c r="J35" s="120"/>
    </row>
    <row r="36" spans="1:10" s="119" customFormat="1" ht="12.75" customHeight="1" x14ac:dyDescent="0.2">
      <c r="A36" s="177">
        <v>37</v>
      </c>
      <c r="B36" s="156" t="s">
        <v>133</v>
      </c>
      <c r="C36" s="155">
        <v>0</v>
      </c>
      <c r="D36" s="155">
        <v>100</v>
      </c>
      <c r="E36" s="155">
        <v>100</v>
      </c>
      <c r="F36" s="155">
        <v>100</v>
      </c>
      <c r="G36" s="155">
        <v>100</v>
      </c>
      <c r="J36" s="120"/>
    </row>
    <row r="37" spans="1:10" s="119" customFormat="1" ht="20.25" customHeight="1" x14ac:dyDescent="0.2">
      <c r="A37" s="123" t="s">
        <v>106</v>
      </c>
      <c r="B37" s="122" t="s">
        <v>105</v>
      </c>
      <c r="C37" s="121">
        <f>SUM(C38:C40)</f>
        <v>1698.08</v>
      </c>
      <c r="D37" s="121">
        <f>SUM(D38:D40)</f>
        <v>2089</v>
      </c>
      <c r="E37" s="121">
        <f>SUM(E38:E40)</f>
        <v>3000</v>
      </c>
      <c r="F37" s="121">
        <f>SUM(F38:F40)</f>
        <v>3000</v>
      </c>
      <c r="G37" s="121">
        <f>SUM(G38:G40)</f>
        <v>3000</v>
      </c>
      <c r="J37" s="120"/>
    </row>
    <row r="38" spans="1:10" s="119" customFormat="1" x14ac:dyDescent="0.2">
      <c r="A38" s="153">
        <v>31</v>
      </c>
      <c r="B38" s="156" t="s">
        <v>29</v>
      </c>
      <c r="C38" s="155"/>
      <c r="D38" s="155"/>
      <c r="E38" s="155"/>
      <c r="F38" s="163"/>
      <c r="G38" s="155"/>
      <c r="J38" s="120"/>
    </row>
    <row r="39" spans="1:10" s="119" customFormat="1" x14ac:dyDescent="0.2">
      <c r="A39" s="153">
        <v>32</v>
      </c>
      <c r="B39" s="156" t="s">
        <v>31</v>
      </c>
      <c r="C39" s="155">
        <v>1698.08</v>
      </c>
      <c r="D39" s="155">
        <v>2089</v>
      </c>
      <c r="E39" s="155">
        <v>3000</v>
      </c>
      <c r="F39" s="155">
        <v>3000</v>
      </c>
      <c r="G39" s="155">
        <v>3000</v>
      </c>
      <c r="J39" s="120"/>
    </row>
    <row r="40" spans="1:10" s="119" customFormat="1" ht="12.75" customHeight="1" x14ac:dyDescent="0.2">
      <c r="A40" s="153">
        <v>42</v>
      </c>
      <c r="B40" s="188" t="s">
        <v>50</v>
      </c>
      <c r="C40" s="155"/>
      <c r="D40" s="155"/>
      <c r="E40" s="155"/>
      <c r="F40" s="163"/>
      <c r="G40" s="155"/>
      <c r="J40" s="120"/>
    </row>
    <row r="41" spans="1:10" s="119" customFormat="1" ht="15" customHeight="1" x14ac:dyDescent="0.2">
      <c r="A41" s="123" t="s">
        <v>96</v>
      </c>
      <c r="B41" s="122" t="s">
        <v>95</v>
      </c>
      <c r="C41" s="121">
        <f>SUM(C42:C44)</f>
        <v>927.68</v>
      </c>
      <c r="D41" s="121">
        <f>SUM(D42:D44)</f>
        <v>3279</v>
      </c>
      <c r="E41" s="121">
        <f>SUM(E42:E44)</f>
        <v>1700</v>
      </c>
      <c r="F41" s="121">
        <f>SUM(F42:F44)</f>
        <v>1700</v>
      </c>
      <c r="G41" s="121">
        <f>SUM(G42:G44)</f>
        <v>1700</v>
      </c>
      <c r="J41" s="120"/>
    </row>
    <row r="42" spans="1:10" s="119" customFormat="1" x14ac:dyDescent="0.2">
      <c r="A42" s="153">
        <v>31</v>
      </c>
      <c r="B42" s="156" t="s">
        <v>29</v>
      </c>
      <c r="C42" s="155">
        <v>0</v>
      </c>
      <c r="D42" s="155">
        <v>250</v>
      </c>
      <c r="E42" s="155">
        <v>250</v>
      </c>
      <c r="F42" s="155">
        <v>250</v>
      </c>
      <c r="G42" s="155">
        <v>250</v>
      </c>
      <c r="J42" s="120"/>
    </row>
    <row r="43" spans="1:10" s="119" customFormat="1" x14ac:dyDescent="0.2">
      <c r="A43" s="153">
        <v>32</v>
      </c>
      <c r="B43" s="156" t="s">
        <v>31</v>
      </c>
      <c r="C43" s="155">
        <v>0</v>
      </c>
      <c r="D43" s="155">
        <v>2029</v>
      </c>
      <c r="E43" s="155">
        <v>450</v>
      </c>
      <c r="F43" s="155">
        <v>450</v>
      </c>
      <c r="G43" s="155">
        <v>450</v>
      </c>
      <c r="J43" s="120"/>
    </row>
    <row r="44" spans="1:10" s="124" customFormat="1" ht="12.75" customHeight="1" x14ac:dyDescent="0.2">
      <c r="A44" s="164">
        <v>38</v>
      </c>
      <c r="B44" s="165" t="s">
        <v>75</v>
      </c>
      <c r="C44" s="166">
        <v>927.68</v>
      </c>
      <c r="D44" s="166">
        <v>1000</v>
      </c>
      <c r="E44" s="166">
        <v>1000</v>
      </c>
      <c r="F44" s="166">
        <v>1000</v>
      </c>
      <c r="G44" s="166">
        <v>1000</v>
      </c>
      <c r="J44" s="125"/>
    </row>
    <row r="45" spans="1:10" s="119" customFormat="1" ht="12.75" customHeight="1" x14ac:dyDescent="0.2">
      <c r="A45" s="123" t="s">
        <v>116</v>
      </c>
      <c r="B45" s="122" t="s">
        <v>115</v>
      </c>
      <c r="C45" s="121">
        <f>SUM(C46:C48)</f>
        <v>552.37</v>
      </c>
      <c r="D45" s="121">
        <f>SUM(D46:D48)</f>
        <v>752</v>
      </c>
      <c r="E45" s="121">
        <f>SUM(E46:E48)</f>
        <v>120</v>
      </c>
      <c r="F45" s="121">
        <f>SUM(F46:F48)</f>
        <v>120</v>
      </c>
      <c r="G45" s="121">
        <f>SUM(G46:G48)</f>
        <v>120</v>
      </c>
      <c r="J45" s="120"/>
    </row>
    <row r="46" spans="1:10" s="119" customFormat="1" x14ac:dyDescent="0.2">
      <c r="A46" s="153">
        <v>31</v>
      </c>
      <c r="B46" s="156" t="s">
        <v>29</v>
      </c>
      <c r="C46" s="155"/>
      <c r="D46" s="155"/>
      <c r="E46" s="155"/>
      <c r="F46" s="163"/>
      <c r="G46" s="155"/>
      <c r="J46" s="120"/>
    </row>
    <row r="47" spans="1:10" s="119" customFormat="1" x14ac:dyDescent="0.2">
      <c r="A47" s="153">
        <v>32</v>
      </c>
      <c r="B47" s="156" t="s">
        <v>31</v>
      </c>
      <c r="C47" s="155">
        <v>552.37</v>
      </c>
      <c r="D47" s="155">
        <v>752</v>
      </c>
      <c r="E47" s="155">
        <v>120</v>
      </c>
      <c r="F47" s="155">
        <v>120</v>
      </c>
      <c r="G47" s="155">
        <v>120</v>
      </c>
      <c r="J47" s="120"/>
    </row>
    <row r="48" spans="1:10" s="119" customFormat="1" ht="12.75" customHeight="1" x14ac:dyDescent="0.2">
      <c r="A48" s="153">
        <v>42</v>
      </c>
      <c r="B48" s="188" t="s">
        <v>50</v>
      </c>
      <c r="C48" s="155">
        <v>0</v>
      </c>
      <c r="D48" s="155"/>
      <c r="E48" s="155"/>
      <c r="F48" s="155"/>
      <c r="G48" s="155"/>
      <c r="J48" s="120"/>
    </row>
    <row r="49" spans="1:10" s="119" customFormat="1" ht="16.5" customHeight="1" x14ac:dyDescent="0.2">
      <c r="A49" s="123" t="s">
        <v>104</v>
      </c>
      <c r="B49" s="122" t="s">
        <v>103</v>
      </c>
      <c r="C49" s="121">
        <f>SUM(C50:C51)</f>
        <v>2196.25</v>
      </c>
      <c r="D49" s="121">
        <f>SUM(D50:D51)</f>
        <v>1215</v>
      </c>
      <c r="E49" s="121">
        <f>SUM(E50:E51)</f>
        <v>1200</v>
      </c>
      <c r="F49" s="121">
        <f>SUM(F50:F51)</f>
        <v>700</v>
      </c>
      <c r="G49" s="121">
        <f>SUM(G50:G51)</f>
        <v>700</v>
      </c>
      <c r="J49" s="120"/>
    </row>
    <row r="50" spans="1:10" s="119" customFormat="1" x14ac:dyDescent="0.2">
      <c r="A50" s="153">
        <v>32</v>
      </c>
      <c r="B50" s="156" t="s">
        <v>31</v>
      </c>
      <c r="C50" s="155">
        <v>2196.25</v>
      </c>
      <c r="D50" s="155">
        <v>1215</v>
      </c>
      <c r="E50" s="155">
        <v>1200</v>
      </c>
      <c r="F50" s="155">
        <v>700</v>
      </c>
      <c r="G50" s="155">
        <v>700</v>
      </c>
      <c r="J50" s="120"/>
    </row>
    <row r="51" spans="1:10" s="119" customFormat="1" ht="12.75" customHeight="1" x14ac:dyDescent="0.2">
      <c r="A51" s="153">
        <v>42</v>
      </c>
      <c r="B51" s="188" t="s">
        <v>50</v>
      </c>
      <c r="C51" s="155"/>
      <c r="D51" s="155"/>
      <c r="E51" s="155"/>
      <c r="F51" s="163"/>
      <c r="G51" s="155"/>
      <c r="J51" s="120"/>
    </row>
    <row r="52" spans="1:10" s="119" customFormat="1" ht="24" customHeight="1" x14ac:dyDescent="0.2">
      <c r="A52" s="184" t="s">
        <v>142</v>
      </c>
      <c r="B52" s="172" t="s">
        <v>141</v>
      </c>
      <c r="C52" s="173">
        <f>SUM(C53)</f>
        <v>2888.82</v>
      </c>
      <c r="D52" s="173">
        <f>SUM(D53)</f>
        <v>6340</v>
      </c>
      <c r="E52" s="173">
        <f>SUM(E53)</f>
        <v>13200</v>
      </c>
      <c r="F52" s="173">
        <f>SUM(F53)</f>
        <v>13200</v>
      </c>
      <c r="G52" s="173">
        <f>SUM(G53)</f>
        <v>13200</v>
      </c>
      <c r="J52" s="120"/>
    </row>
    <row r="53" spans="1:10" s="119" customFormat="1" x14ac:dyDescent="0.2">
      <c r="A53" s="123" t="s">
        <v>110</v>
      </c>
      <c r="B53" s="122" t="s">
        <v>125</v>
      </c>
      <c r="C53" s="121">
        <f>SUM(C54:C55)</f>
        <v>2888.82</v>
      </c>
      <c r="D53" s="121">
        <f>SUM(D54:D55)</f>
        <v>6340</v>
      </c>
      <c r="E53" s="121">
        <f>SUM(E54:E55)</f>
        <v>13200</v>
      </c>
      <c r="F53" s="121">
        <f>SUM(F54:F55)</f>
        <v>13200</v>
      </c>
      <c r="G53" s="121">
        <f>SUM(G54:G55)</f>
        <v>13200</v>
      </c>
      <c r="J53" s="120"/>
    </row>
    <row r="54" spans="1:10" s="119" customFormat="1" x14ac:dyDescent="0.2">
      <c r="A54" s="153">
        <v>31</v>
      </c>
      <c r="B54" s="156" t="s">
        <v>29</v>
      </c>
      <c r="C54" s="155">
        <v>2888.82</v>
      </c>
      <c r="D54" s="155">
        <v>5987</v>
      </c>
      <c r="E54" s="155">
        <v>12800</v>
      </c>
      <c r="F54" s="155">
        <v>12800</v>
      </c>
      <c r="G54" s="155">
        <v>12800</v>
      </c>
      <c r="J54" s="120"/>
    </row>
    <row r="55" spans="1:10" s="119" customFormat="1" x14ac:dyDescent="0.2">
      <c r="A55" s="153">
        <v>32</v>
      </c>
      <c r="B55" s="156" t="s">
        <v>31</v>
      </c>
      <c r="C55" s="155">
        <v>0</v>
      </c>
      <c r="D55" s="155">
        <v>353</v>
      </c>
      <c r="E55" s="155">
        <v>400</v>
      </c>
      <c r="F55" s="155">
        <v>400</v>
      </c>
      <c r="G55" s="155">
        <v>400</v>
      </c>
      <c r="J55" s="120"/>
    </row>
    <row r="56" spans="1:10" s="119" customFormat="1" ht="24" customHeight="1" x14ac:dyDescent="0.2">
      <c r="A56" s="184" t="s">
        <v>140</v>
      </c>
      <c r="B56" s="172" t="s">
        <v>139</v>
      </c>
      <c r="C56" s="173">
        <f>SUM(C57)</f>
        <v>25151.25</v>
      </c>
      <c r="D56" s="173">
        <f>SUM(D57)</f>
        <v>48000</v>
      </c>
      <c r="E56" s="173">
        <f>SUM(E57)</f>
        <v>0</v>
      </c>
      <c r="F56" s="173">
        <f>SUM(F57)</f>
        <v>0</v>
      </c>
      <c r="G56" s="173">
        <f>SUM(G57)</f>
        <v>0</v>
      </c>
      <c r="J56" s="120"/>
    </row>
    <row r="57" spans="1:10" s="119" customFormat="1" x14ac:dyDescent="0.2">
      <c r="A57" s="123" t="s">
        <v>110</v>
      </c>
      <c r="B57" s="122" t="s">
        <v>125</v>
      </c>
      <c r="C57" s="121">
        <f>SUM(C58:C58)</f>
        <v>25151.25</v>
      </c>
      <c r="D57" s="121">
        <f>SUM(D58:D58)</f>
        <v>48000</v>
      </c>
      <c r="E57" s="121">
        <f>SUM(E58:E58)</f>
        <v>0</v>
      </c>
      <c r="F57" s="121">
        <f>SUM(F58:F58)</f>
        <v>0</v>
      </c>
      <c r="G57" s="121">
        <f>SUM(G58:G58)</f>
        <v>0</v>
      </c>
      <c r="J57" s="120"/>
    </row>
    <row r="58" spans="1:10" s="119" customFormat="1" x14ac:dyDescent="0.2">
      <c r="A58" s="153">
        <v>32</v>
      </c>
      <c r="B58" s="156" t="s">
        <v>31</v>
      </c>
      <c r="C58" s="155">
        <v>25151.25</v>
      </c>
      <c r="D58" s="155">
        <v>48000</v>
      </c>
      <c r="E58" s="155">
        <v>0</v>
      </c>
      <c r="F58" s="155">
        <v>0</v>
      </c>
      <c r="G58" s="155">
        <v>0</v>
      </c>
      <c r="J58" s="120"/>
    </row>
    <row r="59" spans="1:10" s="119" customFormat="1" ht="24" customHeight="1" x14ac:dyDescent="0.2">
      <c r="A59" s="171" t="s">
        <v>138</v>
      </c>
      <c r="B59" s="172" t="s">
        <v>137</v>
      </c>
      <c r="C59" s="173">
        <f t="shared" ref="C59:G60" si="3">SUM(C60)</f>
        <v>206.7</v>
      </c>
      <c r="D59" s="173">
        <f t="shared" si="3"/>
        <v>351</v>
      </c>
      <c r="E59" s="173">
        <f t="shared" si="3"/>
        <v>338</v>
      </c>
      <c r="F59" s="173">
        <f t="shared" si="3"/>
        <v>338</v>
      </c>
      <c r="G59" s="173">
        <f t="shared" si="3"/>
        <v>338</v>
      </c>
      <c r="J59" s="120"/>
    </row>
    <row r="60" spans="1:10" s="119" customFormat="1" ht="12.75" customHeight="1" x14ac:dyDescent="0.2">
      <c r="A60" s="123" t="s">
        <v>110</v>
      </c>
      <c r="B60" s="122" t="s">
        <v>136</v>
      </c>
      <c r="C60" s="121">
        <f t="shared" si="3"/>
        <v>206.7</v>
      </c>
      <c r="D60" s="121">
        <f t="shared" si="3"/>
        <v>351</v>
      </c>
      <c r="E60" s="121">
        <f t="shared" si="3"/>
        <v>338</v>
      </c>
      <c r="F60" s="121">
        <f t="shared" si="3"/>
        <v>338</v>
      </c>
      <c r="G60" s="121">
        <f t="shared" si="3"/>
        <v>338</v>
      </c>
      <c r="J60" s="120"/>
    </row>
    <row r="61" spans="1:10" s="119" customFormat="1" x14ac:dyDescent="0.2">
      <c r="A61" s="153">
        <v>32</v>
      </c>
      <c r="B61" s="156" t="s">
        <v>31</v>
      </c>
      <c r="C61" s="155">
        <v>206.7</v>
      </c>
      <c r="D61" s="155">
        <v>351</v>
      </c>
      <c r="E61" s="155">
        <v>338</v>
      </c>
      <c r="F61" s="155">
        <v>338</v>
      </c>
      <c r="G61" s="155">
        <v>338</v>
      </c>
      <c r="J61" s="120"/>
    </row>
    <row r="62" spans="1:10" s="119" customFormat="1" ht="23.25" customHeight="1" x14ac:dyDescent="0.2">
      <c r="A62" s="171" t="s">
        <v>135</v>
      </c>
      <c r="B62" s="172" t="s">
        <v>134</v>
      </c>
      <c r="C62" s="173">
        <f>C63+C65</f>
        <v>43132.07</v>
      </c>
      <c r="D62" s="173">
        <f>D63+D65</f>
        <v>56500</v>
      </c>
      <c r="E62" s="173">
        <f>E63+E65</f>
        <v>24000</v>
      </c>
      <c r="F62" s="173">
        <f>F63+F65</f>
        <v>24000</v>
      </c>
      <c r="G62" s="173">
        <f>G63+G65</f>
        <v>24000</v>
      </c>
      <c r="J62" s="120"/>
    </row>
    <row r="63" spans="1:10" s="119" customFormat="1" x14ac:dyDescent="0.2">
      <c r="A63" s="123" t="s">
        <v>110</v>
      </c>
      <c r="B63" s="122" t="s">
        <v>125</v>
      </c>
      <c r="C63" s="121">
        <f>C64</f>
        <v>23251.09</v>
      </c>
      <c r="D63" s="121">
        <f>D64</f>
        <v>26000</v>
      </c>
      <c r="E63" s="121">
        <f>E64</f>
        <v>0</v>
      </c>
      <c r="F63" s="121">
        <f>F64</f>
        <v>0</v>
      </c>
      <c r="G63" s="121">
        <f>G64</f>
        <v>0</v>
      </c>
      <c r="J63" s="120"/>
    </row>
    <row r="64" spans="1:10" s="119" customFormat="1" ht="12.75" customHeight="1" x14ac:dyDescent="0.2">
      <c r="A64" s="177">
        <v>37</v>
      </c>
      <c r="B64" s="156" t="s">
        <v>133</v>
      </c>
      <c r="C64" s="155">
        <v>23251.09</v>
      </c>
      <c r="D64" s="155">
        <v>26000</v>
      </c>
      <c r="E64" s="155">
        <v>0</v>
      </c>
      <c r="F64" s="155">
        <v>0</v>
      </c>
      <c r="G64" s="155">
        <v>0</v>
      </c>
      <c r="J64" s="120"/>
    </row>
    <row r="65" spans="1:11" s="119" customFormat="1" ht="18" customHeight="1" x14ac:dyDescent="0.2">
      <c r="A65" s="123" t="s">
        <v>96</v>
      </c>
      <c r="B65" s="122" t="s">
        <v>95</v>
      </c>
      <c r="C65" s="121">
        <f>SUM(C66:C68)</f>
        <v>19880.98</v>
      </c>
      <c r="D65" s="121">
        <f>SUM(D66:D68)</f>
        <v>30500</v>
      </c>
      <c r="E65" s="121">
        <f>SUM(E66:E68)</f>
        <v>24000</v>
      </c>
      <c r="F65" s="121">
        <f>SUM(F66:F68)</f>
        <v>24000</v>
      </c>
      <c r="G65" s="121">
        <f>SUM(G66:G68)</f>
        <v>24000</v>
      </c>
      <c r="J65" s="120"/>
    </row>
    <row r="66" spans="1:11" s="119" customFormat="1" x14ac:dyDescent="0.2">
      <c r="A66" s="153">
        <v>32</v>
      </c>
      <c r="B66" s="156" t="s">
        <v>31</v>
      </c>
      <c r="C66" s="155"/>
      <c r="D66" s="155"/>
      <c r="E66" s="155"/>
      <c r="F66" s="163"/>
      <c r="G66" s="155"/>
      <c r="J66" s="120"/>
    </row>
    <row r="67" spans="1:11" s="119" customFormat="1" ht="12.75" customHeight="1" x14ac:dyDescent="0.2">
      <c r="A67" s="177">
        <v>37</v>
      </c>
      <c r="B67" s="156" t="s">
        <v>133</v>
      </c>
      <c r="C67" s="155">
        <v>16094.68</v>
      </c>
      <c r="D67" s="155">
        <v>25000</v>
      </c>
      <c r="E67" s="155">
        <v>17000</v>
      </c>
      <c r="F67" s="155">
        <v>17000</v>
      </c>
      <c r="G67" s="155">
        <v>17000</v>
      </c>
      <c r="J67" s="120"/>
    </row>
    <row r="68" spans="1:11" s="119" customFormat="1" ht="12.75" customHeight="1" x14ac:dyDescent="0.2">
      <c r="A68" s="153">
        <v>42</v>
      </c>
      <c r="B68" s="188" t="s">
        <v>50</v>
      </c>
      <c r="C68" s="155">
        <v>3786.3</v>
      </c>
      <c r="D68" s="155">
        <v>5500</v>
      </c>
      <c r="E68" s="155">
        <v>7000</v>
      </c>
      <c r="F68" s="155">
        <v>7000</v>
      </c>
      <c r="G68" s="155">
        <v>7000</v>
      </c>
      <c r="J68" s="120"/>
    </row>
    <row r="69" spans="1:11" ht="24" customHeight="1" x14ac:dyDescent="0.2">
      <c r="A69" s="171" t="s">
        <v>132</v>
      </c>
      <c r="B69" s="172" t="s">
        <v>131</v>
      </c>
      <c r="C69" s="173">
        <f t="shared" ref="C69:G70" si="4">SUM(C70)</f>
        <v>320</v>
      </c>
      <c r="D69" s="173">
        <f t="shared" si="4"/>
        <v>400</v>
      </c>
      <c r="E69" s="173">
        <f t="shared" si="4"/>
        <v>400</v>
      </c>
      <c r="F69" s="173">
        <f t="shared" si="4"/>
        <v>400</v>
      </c>
      <c r="G69" s="173">
        <f t="shared" si="4"/>
        <v>400</v>
      </c>
    </row>
    <row r="70" spans="1:11" s="119" customFormat="1" ht="12.75" customHeight="1" x14ac:dyDescent="0.2">
      <c r="A70" s="123" t="s">
        <v>110</v>
      </c>
      <c r="B70" s="122" t="s">
        <v>128</v>
      </c>
      <c r="C70" s="121">
        <f t="shared" si="4"/>
        <v>320</v>
      </c>
      <c r="D70" s="121">
        <f t="shared" si="4"/>
        <v>400</v>
      </c>
      <c r="E70" s="121">
        <f t="shared" si="4"/>
        <v>400</v>
      </c>
      <c r="F70" s="121">
        <f t="shared" si="4"/>
        <v>400</v>
      </c>
      <c r="G70" s="121">
        <f t="shared" si="4"/>
        <v>400</v>
      </c>
      <c r="J70" s="120"/>
      <c r="K70" s="135"/>
    </row>
    <row r="71" spans="1:11" s="119" customFormat="1" x14ac:dyDescent="0.2">
      <c r="A71" s="153">
        <v>32</v>
      </c>
      <c r="B71" s="156" t="s">
        <v>31</v>
      </c>
      <c r="C71" s="155">
        <v>320</v>
      </c>
      <c r="D71" s="155">
        <v>400</v>
      </c>
      <c r="E71" s="155">
        <v>400</v>
      </c>
      <c r="F71" s="155">
        <v>400</v>
      </c>
      <c r="G71" s="155">
        <v>400</v>
      </c>
      <c r="J71" s="120"/>
      <c r="K71" s="135"/>
    </row>
    <row r="72" spans="1:11" ht="24.75" customHeight="1" x14ac:dyDescent="0.2">
      <c r="A72" s="171" t="s">
        <v>130</v>
      </c>
      <c r="B72" s="172" t="s">
        <v>129</v>
      </c>
      <c r="C72" s="173">
        <f>C73+C75</f>
        <v>97405.709999999992</v>
      </c>
      <c r="D72" s="173">
        <f>D73+D75</f>
        <v>92556</v>
      </c>
      <c r="E72" s="173">
        <f>E73+E75</f>
        <v>98738</v>
      </c>
      <c r="F72" s="173">
        <f>F73+F75</f>
        <v>98738</v>
      </c>
      <c r="G72" s="173">
        <f>G73+G75</f>
        <v>98738</v>
      </c>
    </row>
    <row r="73" spans="1:11" s="119" customFormat="1" ht="12.75" customHeight="1" x14ac:dyDescent="0.2">
      <c r="A73" s="123" t="s">
        <v>110</v>
      </c>
      <c r="B73" s="122" t="s">
        <v>128</v>
      </c>
      <c r="C73" s="121">
        <f>SUM(C74)</f>
        <v>1109.78</v>
      </c>
      <c r="D73" s="121">
        <f>SUM(D74)</f>
        <v>4256</v>
      </c>
      <c r="E73" s="121">
        <f>SUM(E74)</f>
        <v>3738</v>
      </c>
      <c r="F73" s="121">
        <f>SUM(F74)</f>
        <v>3738</v>
      </c>
      <c r="G73" s="121">
        <f>SUM(G74)</f>
        <v>3738</v>
      </c>
      <c r="J73" s="120"/>
      <c r="K73" s="135"/>
    </row>
    <row r="74" spans="1:11" s="119" customFormat="1" x14ac:dyDescent="0.2">
      <c r="A74" s="153">
        <v>32</v>
      </c>
      <c r="B74" s="156" t="s">
        <v>31</v>
      </c>
      <c r="C74" s="155">
        <v>1109.78</v>
      </c>
      <c r="D74" s="155">
        <v>4256</v>
      </c>
      <c r="E74" s="155">
        <v>3738</v>
      </c>
      <c r="F74" s="155">
        <v>3738</v>
      </c>
      <c r="G74" s="155">
        <v>3738</v>
      </c>
      <c r="J74" s="120"/>
      <c r="K74" s="135"/>
    </row>
    <row r="75" spans="1:11" s="119" customFormat="1" ht="18" customHeight="1" x14ac:dyDescent="0.2">
      <c r="A75" s="123" t="s">
        <v>96</v>
      </c>
      <c r="B75" s="122" t="s">
        <v>95</v>
      </c>
      <c r="C75" s="121">
        <f>SUM(C76)</f>
        <v>96295.93</v>
      </c>
      <c r="D75" s="121">
        <f>SUM(D76)</f>
        <v>88300</v>
      </c>
      <c r="E75" s="121">
        <f>SUM(E76)</f>
        <v>95000</v>
      </c>
      <c r="F75" s="121">
        <f>SUM(F76)</f>
        <v>95000</v>
      </c>
      <c r="G75" s="121">
        <f>SUM(G76)</f>
        <v>95000</v>
      </c>
      <c r="J75" s="120"/>
    </row>
    <row r="76" spans="1:11" s="119" customFormat="1" ht="12.75" customHeight="1" x14ac:dyDescent="0.2">
      <c r="A76" s="153">
        <v>32</v>
      </c>
      <c r="B76" s="156" t="s">
        <v>31</v>
      </c>
      <c r="C76" s="155">
        <v>96295.93</v>
      </c>
      <c r="D76" s="155">
        <v>88300</v>
      </c>
      <c r="E76" s="155">
        <v>95000</v>
      </c>
      <c r="F76" s="155">
        <v>95000</v>
      </c>
      <c r="G76" s="155">
        <v>95000</v>
      </c>
      <c r="J76" s="120"/>
    </row>
    <row r="77" spans="1:11" ht="27.75" customHeight="1" x14ac:dyDescent="0.2">
      <c r="A77" s="171" t="s">
        <v>127</v>
      </c>
      <c r="B77" s="172" t="s">
        <v>126</v>
      </c>
      <c r="C77" s="173">
        <f>SUM(C78)</f>
        <v>2289</v>
      </c>
      <c r="D77" s="173">
        <f>SUM(D78)</f>
        <v>3087</v>
      </c>
      <c r="E77" s="173">
        <f>SUM(E78)</f>
        <v>3100</v>
      </c>
      <c r="F77" s="173">
        <f>SUM(F78)</f>
        <v>3100</v>
      </c>
      <c r="G77" s="173">
        <f>SUM(G78)</f>
        <v>3100</v>
      </c>
    </row>
    <row r="78" spans="1:11" s="119" customFormat="1" x14ac:dyDescent="0.2">
      <c r="A78" s="123" t="s">
        <v>110</v>
      </c>
      <c r="B78" s="122" t="s">
        <v>125</v>
      </c>
      <c r="C78" s="121">
        <f>SUM(C79:C80)</f>
        <v>2289</v>
      </c>
      <c r="D78" s="121">
        <f>SUM(D79:D80)</f>
        <v>3087</v>
      </c>
      <c r="E78" s="121">
        <f>SUM(E79:E80)</f>
        <v>3100</v>
      </c>
      <c r="F78" s="121">
        <f>SUM(F79:F80)</f>
        <v>3100</v>
      </c>
      <c r="G78" s="121">
        <f>SUM(G79:G80)</f>
        <v>3100</v>
      </c>
      <c r="J78" s="120"/>
    </row>
    <row r="79" spans="1:11" s="119" customFormat="1" x14ac:dyDescent="0.2">
      <c r="A79" s="153">
        <v>31</v>
      </c>
      <c r="B79" s="156" t="s">
        <v>29</v>
      </c>
      <c r="C79" s="155"/>
      <c r="D79" s="155"/>
      <c r="E79" s="155"/>
      <c r="F79" s="163"/>
      <c r="G79" s="155"/>
      <c r="J79" s="120"/>
    </row>
    <row r="80" spans="1:11" s="119" customFormat="1" x14ac:dyDescent="0.2">
      <c r="A80" s="153">
        <v>32</v>
      </c>
      <c r="B80" s="156" t="s">
        <v>31</v>
      </c>
      <c r="C80" s="155">
        <v>2289</v>
      </c>
      <c r="D80" s="155">
        <v>3087</v>
      </c>
      <c r="E80" s="155">
        <v>3100</v>
      </c>
      <c r="F80" s="155">
        <v>3100</v>
      </c>
      <c r="G80" s="155">
        <v>3100</v>
      </c>
      <c r="J80" s="120"/>
    </row>
    <row r="81" spans="1:10" ht="23.25" customHeight="1" x14ac:dyDescent="0.2">
      <c r="A81" s="171" t="s">
        <v>123</v>
      </c>
      <c r="B81" s="172" t="s">
        <v>124</v>
      </c>
      <c r="C81" s="173">
        <f>SUM(C82)</f>
        <v>27165.23</v>
      </c>
      <c r="D81" s="173">
        <f>SUM(D82)</f>
        <v>50000</v>
      </c>
      <c r="E81" s="173">
        <f>SUM(E82)</f>
        <v>0</v>
      </c>
      <c r="F81" s="173">
        <f>SUM(F82)</f>
        <v>0</v>
      </c>
      <c r="G81" s="173">
        <f>SUM(G82)</f>
        <v>0</v>
      </c>
    </row>
    <row r="82" spans="1:10" s="119" customFormat="1" ht="14.25" customHeight="1" x14ac:dyDescent="0.2">
      <c r="A82" s="134" t="s">
        <v>110</v>
      </c>
      <c r="B82" s="133" t="s">
        <v>121</v>
      </c>
      <c r="C82" s="121">
        <f>SUM(C83:C84)</f>
        <v>27165.23</v>
      </c>
      <c r="D82" s="121">
        <f>SUM(D83:D84)</f>
        <v>50000</v>
      </c>
      <c r="E82" s="121">
        <f>SUM(E83:E84)</f>
        <v>0</v>
      </c>
      <c r="F82" s="121">
        <f>SUM(F83:F84)</f>
        <v>0</v>
      </c>
      <c r="G82" s="121">
        <f>SUM(G83:G84)</f>
        <v>0</v>
      </c>
      <c r="J82" s="120"/>
    </row>
    <row r="83" spans="1:10" s="119" customFormat="1" ht="12.75" customHeight="1" x14ac:dyDescent="0.2">
      <c r="A83" s="178">
        <v>31</v>
      </c>
      <c r="B83" s="156" t="s">
        <v>29</v>
      </c>
      <c r="C83" s="155">
        <v>26215.07</v>
      </c>
      <c r="D83" s="155">
        <v>48120</v>
      </c>
      <c r="E83" s="155">
        <v>0</v>
      </c>
      <c r="F83" s="155">
        <v>0</v>
      </c>
      <c r="G83" s="155">
        <v>0</v>
      </c>
      <c r="J83" s="120"/>
    </row>
    <row r="84" spans="1:10" s="119" customFormat="1" x14ac:dyDescent="0.2">
      <c r="A84" s="153">
        <v>32</v>
      </c>
      <c r="B84" s="156" t="s">
        <v>31</v>
      </c>
      <c r="C84" s="155">
        <v>950.16</v>
      </c>
      <c r="D84" s="155">
        <v>1880</v>
      </c>
      <c r="E84" s="155">
        <v>0</v>
      </c>
      <c r="F84" s="155">
        <v>0</v>
      </c>
      <c r="G84" s="155">
        <v>0</v>
      </c>
      <c r="J84" s="120"/>
    </row>
    <row r="85" spans="1:10" ht="23.25" customHeight="1" x14ac:dyDescent="0.2">
      <c r="A85" s="171" t="s">
        <v>123</v>
      </c>
      <c r="B85" s="172" t="s">
        <v>122</v>
      </c>
      <c r="C85" s="173">
        <f>SUM(C86)</f>
        <v>30761.100000000002</v>
      </c>
      <c r="D85" s="173">
        <f>SUM(D86)</f>
        <v>21000</v>
      </c>
      <c r="E85" s="173">
        <f>SUM(E86)</f>
        <v>105000</v>
      </c>
      <c r="F85" s="173">
        <f>SUM(F86)</f>
        <v>105000</v>
      </c>
      <c r="G85" s="173">
        <f>SUM(G86)</f>
        <v>105000</v>
      </c>
    </row>
    <row r="86" spans="1:10" s="119" customFormat="1" ht="14.25" customHeight="1" x14ac:dyDescent="0.2">
      <c r="A86" s="134" t="s">
        <v>110</v>
      </c>
      <c r="B86" s="133" t="s">
        <v>121</v>
      </c>
      <c r="C86" s="121">
        <f>SUM(C87:C88)</f>
        <v>30761.100000000002</v>
      </c>
      <c r="D86" s="121">
        <f>SUM(D87:D88)</f>
        <v>21000</v>
      </c>
      <c r="E86" s="121">
        <f>SUM(E87:E88)</f>
        <v>105000</v>
      </c>
      <c r="F86" s="121">
        <f>SUM(F87:F88)</f>
        <v>105000</v>
      </c>
      <c r="G86" s="121">
        <f>SUM(G87:G88)</f>
        <v>105000</v>
      </c>
      <c r="J86" s="120"/>
    </row>
    <row r="87" spans="1:10" s="119" customFormat="1" ht="12.75" customHeight="1" x14ac:dyDescent="0.2">
      <c r="A87" s="178">
        <v>31</v>
      </c>
      <c r="B87" s="156" t="s">
        <v>29</v>
      </c>
      <c r="C87" s="155">
        <v>30088.45</v>
      </c>
      <c r="D87" s="155">
        <v>20340</v>
      </c>
      <c r="E87" s="155">
        <v>103000</v>
      </c>
      <c r="F87" s="155">
        <v>103000</v>
      </c>
      <c r="G87" s="155">
        <v>103000</v>
      </c>
      <c r="J87" s="120"/>
    </row>
    <row r="88" spans="1:10" s="119" customFormat="1" x14ac:dyDescent="0.2">
      <c r="A88" s="153">
        <v>32</v>
      </c>
      <c r="B88" s="156" t="s">
        <v>31</v>
      </c>
      <c r="C88" s="155">
        <v>672.65</v>
      </c>
      <c r="D88" s="155">
        <v>660</v>
      </c>
      <c r="E88" s="155">
        <v>2000</v>
      </c>
      <c r="F88" s="155">
        <v>2000</v>
      </c>
      <c r="G88" s="155">
        <v>2000</v>
      </c>
      <c r="J88" s="120"/>
    </row>
    <row r="89" spans="1:10" s="118" customFormat="1" ht="23.25" customHeight="1" x14ac:dyDescent="0.2">
      <c r="A89" s="160" t="s">
        <v>120</v>
      </c>
      <c r="B89" s="161" t="s">
        <v>119</v>
      </c>
      <c r="C89" s="162">
        <f>SUM(C90+C105)</f>
        <v>5493.5599999999995</v>
      </c>
      <c r="D89" s="162">
        <f>SUM(D90+D105)</f>
        <v>19678</v>
      </c>
      <c r="E89" s="162">
        <f>SUM(E90+E105)</f>
        <v>15130</v>
      </c>
      <c r="F89" s="162">
        <f>SUM(F90+F105)</f>
        <v>12630</v>
      </c>
      <c r="G89" s="162">
        <f>SUM(G90+G105)</f>
        <v>12630</v>
      </c>
      <c r="J89" s="127"/>
    </row>
    <row r="90" spans="1:10" s="118" customFormat="1" ht="23.25" customHeight="1" x14ac:dyDescent="0.2">
      <c r="A90" s="171" t="s">
        <v>118</v>
      </c>
      <c r="B90" s="172" t="s">
        <v>117</v>
      </c>
      <c r="C90" s="173">
        <f>SUM(C91+C93+C95+C97+C99+C101+C103)</f>
        <v>3660.69</v>
      </c>
      <c r="D90" s="173">
        <f>SUM(D91+D93+D95+D97+D99+D101+D103)</f>
        <v>17200</v>
      </c>
      <c r="E90" s="173">
        <f>SUM(E91+E93+E95+E97+E99+E101+E103)</f>
        <v>13000</v>
      </c>
      <c r="F90" s="173">
        <f>SUM(F91+F93+F95+F97+F99+F101+F103)</f>
        <v>10500</v>
      </c>
      <c r="G90" s="173">
        <f>SUM(G91+G93+G95+G97+G99+G101+G103)</f>
        <v>10500</v>
      </c>
      <c r="J90" s="127"/>
    </row>
    <row r="91" spans="1:10" s="118" customFormat="1" ht="15.75" customHeight="1" x14ac:dyDescent="0.2">
      <c r="A91" s="123" t="s">
        <v>108</v>
      </c>
      <c r="B91" s="122" t="s">
        <v>107</v>
      </c>
      <c r="C91" s="121">
        <f>SUM(C92:C92)</f>
        <v>3135.27</v>
      </c>
      <c r="D91" s="121">
        <f>SUM(D92:D92)</f>
        <v>16800</v>
      </c>
      <c r="E91" s="121">
        <f>SUM(E92:E92)</f>
        <v>13000</v>
      </c>
      <c r="F91" s="121">
        <f>SUM(F92:F92)</f>
        <v>10500</v>
      </c>
      <c r="G91" s="121">
        <f>SUM(G92:G92)</f>
        <v>10500</v>
      </c>
      <c r="J91" s="127"/>
    </row>
    <row r="92" spans="1:10" s="179" customFormat="1" ht="12.75" customHeight="1" x14ac:dyDescent="0.2">
      <c r="A92" s="164">
        <v>42</v>
      </c>
      <c r="B92" s="165" t="s">
        <v>50</v>
      </c>
      <c r="C92" s="166">
        <v>3135.27</v>
      </c>
      <c r="D92" s="166">
        <v>16800</v>
      </c>
      <c r="E92" s="166">
        <v>13000</v>
      </c>
      <c r="F92" s="166">
        <v>10500</v>
      </c>
      <c r="G92" s="166">
        <v>10500</v>
      </c>
      <c r="J92" s="180"/>
    </row>
    <row r="93" spans="1:10" s="128" customFormat="1" ht="15.75" customHeight="1" x14ac:dyDescent="0.2">
      <c r="A93" s="132" t="s">
        <v>106</v>
      </c>
      <c r="B93" s="131" t="s">
        <v>105</v>
      </c>
      <c r="C93" s="130">
        <f>SUM(C94:C94)</f>
        <v>76.319999999999993</v>
      </c>
      <c r="D93" s="130">
        <f>SUM(D94:D94)</f>
        <v>0</v>
      </c>
      <c r="E93" s="130">
        <f>SUM(E94:E94)</f>
        <v>0</v>
      </c>
      <c r="F93" s="130">
        <f>SUM(F94:F94)</f>
        <v>0</v>
      </c>
      <c r="G93" s="130">
        <f>SUM(G94:G94)</f>
        <v>0</v>
      </c>
      <c r="J93" s="129"/>
    </row>
    <row r="94" spans="1:10" s="179" customFormat="1" ht="15.75" customHeight="1" x14ac:dyDescent="0.2">
      <c r="A94" s="164">
        <v>42</v>
      </c>
      <c r="B94" s="165" t="s">
        <v>50</v>
      </c>
      <c r="C94" s="166">
        <v>76.319999999999993</v>
      </c>
      <c r="D94" s="166">
        <v>0</v>
      </c>
      <c r="E94" s="166">
        <v>0</v>
      </c>
      <c r="F94" s="166">
        <v>0</v>
      </c>
      <c r="G94" s="166">
        <v>0</v>
      </c>
      <c r="J94" s="180"/>
    </row>
    <row r="95" spans="1:10" s="128" customFormat="1" ht="15.75" customHeight="1" x14ac:dyDescent="0.2">
      <c r="A95" s="132" t="s">
        <v>96</v>
      </c>
      <c r="B95" s="131" t="s">
        <v>95</v>
      </c>
      <c r="C95" s="130">
        <f>SUM(C96:C96)</f>
        <v>0</v>
      </c>
      <c r="D95" s="130">
        <f>SUM(D96:D96)</f>
        <v>0</v>
      </c>
      <c r="E95" s="130">
        <f>SUM(E96:E96)</f>
        <v>0</v>
      </c>
      <c r="F95" s="130">
        <f>SUM(F96:F96)</f>
        <v>0</v>
      </c>
      <c r="G95" s="130">
        <f>SUM(G96:G96)</f>
        <v>0</v>
      </c>
      <c r="J95" s="129"/>
    </row>
    <row r="96" spans="1:10" s="179" customFormat="1" ht="15.75" customHeight="1" x14ac:dyDescent="0.2">
      <c r="A96" s="164">
        <v>42</v>
      </c>
      <c r="B96" s="165" t="s">
        <v>50</v>
      </c>
      <c r="C96" s="166"/>
      <c r="D96" s="166">
        <v>0</v>
      </c>
      <c r="E96" s="166"/>
      <c r="F96" s="166"/>
      <c r="G96" s="166"/>
      <c r="J96" s="180"/>
    </row>
    <row r="97" spans="1:10" s="128" customFormat="1" ht="15.75" customHeight="1" x14ac:dyDescent="0.2">
      <c r="A97" s="132" t="s">
        <v>116</v>
      </c>
      <c r="B97" s="131" t="s">
        <v>115</v>
      </c>
      <c r="C97" s="130">
        <f>SUM(C98:C98)</f>
        <v>0</v>
      </c>
      <c r="D97" s="130">
        <f>SUM(D98:D98)</f>
        <v>400</v>
      </c>
      <c r="E97" s="130">
        <f>SUM(E98:E98)</f>
        <v>0</v>
      </c>
      <c r="F97" s="130">
        <f>SUM(F98:F98)</f>
        <v>0</v>
      </c>
      <c r="G97" s="130">
        <f>SUM(G98:G98)</f>
        <v>0</v>
      </c>
      <c r="J97" s="129"/>
    </row>
    <row r="98" spans="1:10" s="179" customFormat="1" ht="15.75" customHeight="1" x14ac:dyDescent="0.2">
      <c r="A98" s="164">
        <v>42</v>
      </c>
      <c r="B98" s="165" t="s">
        <v>50</v>
      </c>
      <c r="C98" s="166"/>
      <c r="D98" s="166">
        <v>400</v>
      </c>
      <c r="E98" s="166">
        <v>0</v>
      </c>
      <c r="F98" s="166">
        <v>0</v>
      </c>
      <c r="G98" s="166">
        <v>0</v>
      </c>
      <c r="J98" s="180"/>
    </row>
    <row r="99" spans="1:10" s="128" customFormat="1" ht="15.75" customHeight="1" x14ac:dyDescent="0.2">
      <c r="A99" s="132" t="s">
        <v>114</v>
      </c>
      <c r="B99" s="131" t="s">
        <v>113</v>
      </c>
      <c r="C99" s="130">
        <f>SUM(C100:C100)</f>
        <v>0</v>
      </c>
      <c r="D99" s="130">
        <f>SUM(D100:D100)</f>
        <v>0</v>
      </c>
      <c r="E99" s="130">
        <f>SUM(E100:E100)</f>
        <v>0</v>
      </c>
      <c r="F99" s="130">
        <f>SUM(F100:F100)</f>
        <v>0</v>
      </c>
      <c r="G99" s="130">
        <f>SUM(G100:G100)</f>
        <v>0</v>
      </c>
      <c r="J99" s="129"/>
    </row>
    <row r="100" spans="1:10" s="179" customFormat="1" ht="15.75" customHeight="1" x14ac:dyDescent="0.2">
      <c r="A100" s="164">
        <v>42</v>
      </c>
      <c r="B100" s="165" t="s">
        <v>50</v>
      </c>
      <c r="C100" s="166"/>
      <c r="D100" s="166"/>
      <c r="E100" s="166"/>
      <c r="F100" s="181"/>
      <c r="G100" s="166"/>
      <c r="J100" s="180"/>
    </row>
    <row r="101" spans="1:10" s="128" customFormat="1" ht="15.75" customHeight="1" x14ac:dyDescent="0.2">
      <c r="A101" s="132" t="s">
        <v>104</v>
      </c>
      <c r="B101" s="131" t="s">
        <v>103</v>
      </c>
      <c r="C101" s="130">
        <f>SUM(C102:C102)</f>
        <v>449.1</v>
      </c>
      <c r="D101" s="130">
        <f>SUM(D102:D102)</f>
        <v>0</v>
      </c>
      <c r="E101" s="130">
        <f>SUM(E102:E102)</f>
        <v>0</v>
      </c>
      <c r="F101" s="130">
        <f>SUM(F102:F102)</f>
        <v>0</v>
      </c>
      <c r="G101" s="130">
        <f>SUM(G102:G102)</f>
        <v>0</v>
      </c>
      <c r="J101" s="129"/>
    </row>
    <row r="102" spans="1:10" s="179" customFormat="1" ht="15.75" customHeight="1" x14ac:dyDescent="0.2">
      <c r="A102" s="164">
        <v>42</v>
      </c>
      <c r="B102" s="165" t="s">
        <v>50</v>
      </c>
      <c r="C102" s="166">
        <v>449.1</v>
      </c>
      <c r="D102" s="166"/>
      <c r="E102" s="166"/>
      <c r="F102" s="181"/>
      <c r="G102" s="166"/>
      <c r="J102" s="180"/>
    </row>
    <row r="103" spans="1:10" s="118" customFormat="1" ht="21.75" customHeight="1" x14ac:dyDescent="0.2">
      <c r="A103" s="123" t="s">
        <v>102</v>
      </c>
      <c r="B103" s="122" t="s">
        <v>101</v>
      </c>
      <c r="C103" s="121">
        <f>SUM(C104:C104)</f>
        <v>0</v>
      </c>
      <c r="D103" s="121">
        <f>SUM(D104:D104)</f>
        <v>0</v>
      </c>
      <c r="E103" s="121">
        <f>SUM(E104:E104)</f>
        <v>0</v>
      </c>
      <c r="F103" s="121">
        <f>SUM(F104:F104)</f>
        <v>0</v>
      </c>
      <c r="G103" s="121">
        <f>SUM(G104:G104)</f>
        <v>0</v>
      </c>
      <c r="J103" s="127"/>
    </row>
    <row r="104" spans="1:10" s="182" customFormat="1" ht="15.75" customHeight="1" x14ac:dyDescent="0.2">
      <c r="A104" s="153">
        <v>42</v>
      </c>
      <c r="B104" s="188" t="s">
        <v>50</v>
      </c>
      <c r="C104" s="155"/>
      <c r="D104" s="155"/>
      <c r="E104" s="155"/>
      <c r="F104" s="163"/>
      <c r="G104" s="155"/>
      <c r="J104" s="183"/>
    </row>
    <row r="105" spans="1:10" ht="24.75" customHeight="1" x14ac:dyDescent="0.2">
      <c r="A105" s="171" t="s">
        <v>112</v>
      </c>
      <c r="B105" s="172" t="s">
        <v>111</v>
      </c>
      <c r="C105" s="173">
        <f>SUM(C106+C108+C110+C112+C114+C116)</f>
        <v>1832.87</v>
      </c>
      <c r="D105" s="173">
        <f>SUM(D106+D108+D110+D112+D114+D116)</f>
        <v>2478</v>
      </c>
      <c r="E105" s="173">
        <f>SUM(E106+E108+E110+E112+E114+E116)</f>
        <v>2130</v>
      </c>
      <c r="F105" s="173">
        <f>SUM(F106+F108+F110+F112+F114+F116)</f>
        <v>2130</v>
      </c>
      <c r="G105" s="173">
        <f>SUM(G106+G108+G110+G112+G114+G116)</f>
        <v>2130</v>
      </c>
    </row>
    <row r="106" spans="1:10" s="119" customFormat="1" ht="20.25" customHeight="1" x14ac:dyDescent="0.2">
      <c r="A106" s="123" t="s">
        <v>110</v>
      </c>
      <c r="B106" s="122" t="s">
        <v>109</v>
      </c>
      <c r="C106" s="121">
        <f>SUM(C107)</f>
        <v>880</v>
      </c>
      <c r="D106" s="121">
        <f>SUM(D107)</f>
        <v>840</v>
      </c>
      <c r="E106" s="121">
        <f>SUM(E107)</f>
        <v>760</v>
      </c>
      <c r="F106" s="121">
        <f>SUM(F107)</f>
        <v>760</v>
      </c>
      <c r="G106" s="121">
        <f>SUM(G107)</f>
        <v>760</v>
      </c>
      <c r="J106" s="120"/>
    </row>
    <row r="107" spans="1:10" s="124" customFormat="1" ht="12.75" customHeight="1" x14ac:dyDescent="0.2">
      <c r="A107" s="164">
        <v>42</v>
      </c>
      <c r="B107" s="165" t="s">
        <v>50</v>
      </c>
      <c r="C107" s="166">
        <v>880</v>
      </c>
      <c r="D107" s="166">
        <v>840</v>
      </c>
      <c r="E107" s="166">
        <v>760</v>
      </c>
      <c r="F107" s="166">
        <v>760</v>
      </c>
      <c r="G107" s="166">
        <v>760</v>
      </c>
      <c r="J107" s="125"/>
    </row>
    <row r="108" spans="1:10" ht="18" customHeight="1" x14ac:dyDescent="0.2">
      <c r="A108" s="123" t="s">
        <v>108</v>
      </c>
      <c r="B108" s="122" t="s">
        <v>107</v>
      </c>
      <c r="C108" s="121">
        <f>SUM(C109:C109)</f>
        <v>0</v>
      </c>
      <c r="D108" s="121">
        <f>SUM(D109:D109)</f>
        <v>0</v>
      </c>
      <c r="E108" s="121">
        <f>SUM(E109:E109)</f>
        <v>0</v>
      </c>
      <c r="F108" s="121">
        <f>SUM(F109:F109)</f>
        <v>0</v>
      </c>
      <c r="G108" s="121">
        <f>SUM(G109:G109)</f>
        <v>0</v>
      </c>
    </row>
    <row r="109" spans="1:10" s="119" customFormat="1" ht="15.75" customHeight="1" x14ac:dyDescent="0.2">
      <c r="A109" s="153">
        <v>42</v>
      </c>
      <c r="B109" s="188" t="s">
        <v>50</v>
      </c>
      <c r="C109" s="155"/>
      <c r="D109" s="155"/>
      <c r="E109" s="155"/>
      <c r="F109" s="169"/>
      <c r="G109" s="170"/>
      <c r="J109" s="120"/>
    </row>
    <row r="110" spans="1:10" ht="18" customHeight="1" x14ac:dyDescent="0.2">
      <c r="A110" s="123" t="s">
        <v>106</v>
      </c>
      <c r="B110" s="122" t="s">
        <v>105</v>
      </c>
      <c r="C110" s="126">
        <f>SUM(C111:C111)</f>
        <v>0</v>
      </c>
      <c r="D110" s="126">
        <f>SUM(D111:D111)</f>
        <v>0</v>
      </c>
      <c r="E110" s="126">
        <f>SUM(E111:E111)</f>
        <v>0</v>
      </c>
      <c r="F110" s="126">
        <f>SUM(F111:F111)</f>
        <v>0</v>
      </c>
      <c r="G110" s="126">
        <f>SUM(G111:G111)</f>
        <v>0</v>
      </c>
    </row>
    <row r="111" spans="1:10" s="124" customFormat="1" ht="12.75" customHeight="1" x14ac:dyDescent="0.2">
      <c r="A111" s="164">
        <v>42</v>
      </c>
      <c r="B111" s="165" t="s">
        <v>50</v>
      </c>
      <c r="C111" s="166"/>
      <c r="D111" s="166"/>
      <c r="E111" s="166"/>
      <c r="F111" s="167"/>
      <c r="G111" s="168"/>
      <c r="J111" s="125"/>
    </row>
    <row r="112" spans="1:10" s="119" customFormat="1" ht="18.75" customHeight="1" x14ac:dyDescent="0.2">
      <c r="A112" s="123" t="s">
        <v>96</v>
      </c>
      <c r="B112" s="122" t="s">
        <v>95</v>
      </c>
      <c r="C112" s="121">
        <f>SUM(C113:C113)</f>
        <v>567</v>
      </c>
      <c r="D112" s="121">
        <f>SUM(D113:D113)</f>
        <v>500</v>
      </c>
      <c r="E112" s="121">
        <f>SUM(E113:E113)</f>
        <v>570</v>
      </c>
      <c r="F112" s="121">
        <f>SUM(F113:F113)</f>
        <v>570</v>
      </c>
      <c r="G112" s="121">
        <f>SUM(G113:G113)</f>
        <v>570</v>
      </c>
      <c r="J112" s="120"/>
    </row>
    <row r="113" spans="1:10" s="119" customFormat="1" ht="12.75" customHeight="1" x14ac:dyDescent="0.2">
      <c r="A113" s="153">
        <v>42</v>
      </c>
      <c r="B113" s="188" t="s">
        <v>50</v>
      </c>
      <c r="C113" s="155">
        <v>567</v>
      </c>
      <c r="D113" s="155">
        <v>500</v>
      </c>
      <c r="E113" s="155">
        <v>570</v>
      </c>
      <c r="F113" s="155">
        <v>570</v>
      </c>
      <c r="G113" s="155">
        <v>570</v>
      </c>
      <c r="J113" s="120"/>
    </row>
    <row r="114" spans="1:10" ht="18.75" customHeight="1" x14ac:dyDescent="0.2">
      <c r="A114" s="123" t="s">
        <v>104</v>
      </c>
      <c r="B114" s="122" t="s">
        <v>103</v>
      </c>
      <c r="C114" s="121">
        <f>SUM(C115:C115)</f>
        <v>385.87</v>
      </c>
      <c r="D114" s="121">
        <f>SUM(D115:D115)</f>
        <v>1138</v>
      </c>
      <c r="E114" s="121">
        <f>SUM(E115:E115)</f>
        <v>800</v>
      </c>
      <c r="F114" s="121">
        <f>SUM(F115:F115)</f>
        <v>800</v>
      </c>
      <c r="G114" s="121">
        <f>SUM(G115:G115)</f>
        <v>800</v>
      </c>
    </row>
    <row r="115" spans="1:10" s="124" customFormat="1" ht="12.75" customHeight="1" x14ac:dyDescent="0.2">
      <c r="A115" s="164">
        <v>42</v>
      </c>
      <c r="B115" s="165" t="s">
        <v>50</v>
      </c>
      <c r="C115" s="166">
        <v>385.87</v>
      </c>
      <c r="D115" s="166">
        <v>1138</v>
      </c>
      <c r="E115" s="166">
        <v>800</v>
      </c>
      <c r="F115" s="166">
        <v>800</v>
      </c>
      <c r="G115" s="166">
        <v>800</v>
      </c>
      <c r="J115" s="125"/>
    </row>
    <row r="116" spans="1:10" ht="24.75" customHeight="1" x14ac:dyDescent="0.2">
      <c r="A116" s="123" t="s">
        <v>102</v>
      </c>
      <c r="B116" s="122" t="s">
        <v>101</v>
      </c>
      <c r="C116" s="121">
        <f>SUM(C117:C117)</f>
        <v>0</v>
      </c>
      <c r="D116" s="121">
        <f>SUM(D117:D117)</f>
        <v>0</v>
      </c>
      <c r="E116" s="121">
        <f>SUM(E117:E117)</f>
        <v>0</v>
      </c>
      <c r="F116" s="121">
        <f>SUM(F117:F117)</f>
        <v>0</v>
      </c>
      <c r="G116" s="121">
        <f>SUM(G117:G117)</f>
        <v>0</v>
      </c>
      <c r="H116" s="119"/>
    </row>
    <row r="117" spans="1:10" s="119" customFormat="1" ht="12.75" customHeight="1" x14ac:dyDescent="0.2">
      <c r="A117" s="153">
        <v>42</v>
      </c>
      <c r="B117" s="188" t="s">
        <v>50</v>
      </c>
      <c r="C117" s="155"/>
      <c r="D117" s="155"/>
      <c r="E117" s="155"/>
      <c r="F117" s="163"/>
      <c r="G117" s="155"/>
      <c r="J117" s="120"/>
    </row>
    <row r="118" spans="1:10" ht="22.5" x14ac:dyDescent="0.2">
      <c r="A118" s="160" t="s">
        <v>100</v>
      </c>
      <c r="B118" s="161" t="s">
        <v>99</v>
      </c>
      <c r="C118" s="162">
        <f t="shared" ref="C118:G119" si="5">SUM(C119)</f>
        <v>1219890.5699999998</v>
      </c>
      <c r="D118" s="162">
        <f t="shared" si="5"/>
        <v>1489000</v>
      </c>
      <c r="E118" s="162">
        <f t="shared" si="5"/>
        <v>1581000</v>
      </c>
      <c r="F118" s="162">
        <f t="shared" si="5"/>
        <v>1581000</v>
      </c>
      <c r="G118" s="162">
        <f t="shared" si="5"/>
        <v>1581000</v>
      </c>
    </row>
    <row r="119" spans="1:10" ht="33.75" x14ac:dyDescent="0.2">
      <c r="A119" s="171" t="s">
        <v>98</v>
      </c>
      <c r="B119" s="172" t="s">
        <v>97</v>
      </c>
      <c r="C119" s="173">
        <f t="shared" si="5"/>
        <v>1219890.5699999998</v>
      </c>
      <c r="D119" s="173">
        <f t="shared" si="5"/>
        <v>1489000</v>
      </c>
      <c r="E119" s="173">
        <f t="shared" si="5"/>
        <v>1581000</v>
      </c>
      <c r="F119" s="173">
        <f t="shared" si="5"/>
        <v>1581000</v>
      </c>
      <c r="G119" s="173">
        <f t="shared" si="5"/>
        <v>1581000</v>
      </c>
    </row>
    <row r="120" spans="1:10" x14ac:dyDescent="0.2">
      <c r="A120" s="123" t="s">
        <v>96</v>
      </c>
      <c r="B120" s="122" t="s">
        <v>95</v>
      </c>
      <c r="C120" s="121">
        <f>SUM(C121:C123)</f>
        <v>1219890.5699999998</v>
      </c>
      <c r="D120" s="121">
        <f>SUM(D121:D123)</f>
        <v>1489000</v>
      </c>
      <c r="E120" s="121">
        <f>SUM(E121:E123)</f>
        <v>1581000</v>
      </c>
      <c r="F120" s="121">
        <f>SUM(F121:F123)</f>
        <v>1581000</v>
      </c>
      <c r="G120" s="121">
        <f>SUM(G121:G123)</f>
        <v>1581000</v>
      </c>
      <c r="H120" s="119"/>
    </row>
    <row r="121" spans="1:10" x14ac:dyDescent="0.2">
      <c r="A121" s="153">
        <v>31</v>
      </c>
      <c r="B121" s="156" t="s">
        <v>29</v>
      </c>
      <c r="C121" s="155">
        <v>1201372.18</v>
      </c>
      <c r="D121" s="155">
        <v>1469000</v>
      </c>
      <c r="E121" s="155">
        <v>1565000</v>
      </c>
      <c r="F121" s="155">
        <v>1565000</v>
      </c>
      <c r="G121" s="155">
        <v>1565000</v>
      </c>
    </row>
    <row r="122" spans="1:10" x14ac:dyDescent="0.2">
      <c r="A122" s="153">
        <v>32</v>
      </c>
      <c r="B122" s="156" t="s">
        <v>31</v>
      </c>
      <c r="C122" s="155">
        <v>16964.88</v>
      </c>
      <c r="D122" s="155">
        <v>18000</v>
      </c>
      <c r="E122" s="155">
        <v>16000</v>
      </c>
      <c r="F122" s="155">
        <v>16000</v>
      </c>
      <c r="G122" s="155">
        <v>16000</v>
      </c>
    </row>
    <row r="123" spans="1:10" s="119" customFormat="1" x14ac:dyDescent="0.2">
      <c r="A123" s="153">
        <v>34</v>
      </c>
      <c r="B123" s="156" t="s">
        <v>32</v>
      </c>
      <c r="C123" s="155">
        <v>1553.51</v>
      </c>
      <c r="D123" s="155">
        <v>2000</v>
      </c>
      <c r="E123" s="155">
        <v>0</v>
      </c>
      <c r="F123" s="155">
        <v>0</v>
      </c>
      <c r="G123" s="155">
        <v>0</v>
      </c>
      <c r="J123" s="120"/>
    </row>
    <row r="126" spans="1:10" x14ac:dyDescent="0.2">
      <c r="F126" s="118" t="s">
        <v>94</v>
      </c>
      <c r="J126" s="114"/>
    </row>
    <row r="127" spans="1:10" x14ac:dyDescent="0.2">
      <c r="F127" s="118"/>
      <c r="J127" s="114"/>
    </row>
    <row r="128" spans="1:10" x14ac:dyDescent="0.2">
      <c r="F128" s="118" t="s">
        <v>93</v>
      </c>
      <c r="J128" s="114"/>
    </row>
  </sheetData>
  <mergeCells count="1">
    <mergeCell ref="A4:B4"/>
  </mergeCells>
  <pageMargins left="0.78740157480314965" right="0" top="0.11811023622047245" bottom="0.43307086614173229" header="0.11811023622047245" footer="0.11811023622047245"/>
  <pageSetup paperSize="9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1</vt:i4>
      </vt:variant>
    </vt:vector>
  </HeadingPairs>
  <TitlesOfParts>
    <vt:vector size="6" baseType="lpstr">
      <vt:lpstr>SAŽETAK</vt:lpstr>
      <vt:lpstr>RAČUN PRIHODA I RASHODA</vt:lpstr>
      <vt:lpstr>RASHODI PREMA FUNK.KLASIF.</vt:lpstr>
      <vt:lpstr>RAČUN FINANCIRANJA</vt:lpstr>
      <vt:lpstr>POSEBNI DIO</vt:lpstr>
      <vt:lpstr>'POSEBNI DIO'!Ispis_naslova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korisnik</dc:creator>
  <cp:lastModifiedBy>Windows korisnik</cp:lastModifiedBy>
  <cp:lastPrinted>2024-09-25T12:24:58Z</cp:lastPrinted>
  <dcterms:created xsi:type="dcterms:W3CDTF">2022-10-06T06:32:40Z</dcterms:created>
  <dcterms:modified xsi:type="dcterms:W3CDTF">2024-09-26T12:35:47Z</dcterms:modified>
</cp:coreProperties>
</file>