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STARA RADNA DO 2018\FIN.PLANOVI\FP 2024-2026\II. REBALANS 2024\"/>
    </mc:Choice>
  </mc:AlternateContent>
  <bookViews>
    <workbookView xWindow="0" yWindow="0" windowWidth="28800" windowHeight="15420" activeTab="2"/>
  </bookViews>
  <sheets>
    <sheet name="SAŽETAK" sheetId="2" r:id="rId1"/>
    <sheet name="RAČUN PRIHODA I RASHODA" sheetId="1" r:id="rId2"/>
    <sheet name="RASHODI PREMA FUNK.KLASIF." sheetId="3" r:id="rId3"/>
    <sheet name="RAČUN FINANCIRANJA" sheetId="4" r:id="rId4"/>
    <sheet name="POSEBNI DIO" sheetId="8" r:id="rId5"/>
  </sheets>
  <definedNames>
    <definedName name="_xlnm.Print_Titles" localSheetId="4">'POSEBNI DIO'!$4:$4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D23" i="1" l="1"/>
  <c r="D22" i="1" s="1"/>
  <c r="E23" i="1"/>
  <c r="F23" i="1" s="1"/>
  <c r="G23" i="1"/>
  <c r="F24" i="1"/>
  <c r="F25" i="1"/>
  <c r="F26" i="1"/>
  <c r="F27" i="1"/>
  <c r="F28" i="1"/>
  <c r="D29" i="1"/>
  <c r="E29" i="1"/>
  <c r="F30" i="1"/>
  <c r="D34" i="1"/>
  <c r="E34" i="1"/>
  <c r="F34" i="1" s="1"/>
  <c r="E8" i="3"/>
  <c r="E7" i="3"/>
  <c r="D7" i="3"/>
  <c r="D8" i="3"/>
  <c r="G69" i="1"/>
  <c r="G67" i="1"/>
  <c r="G65" i="1"/>
  <c r="G64" i="1"/>
  <c r="G63" i="1" s="1"/>
  <c r="G62" i="1"/>
  <c r="G60" i="1"/>
  <c r="G58" i="1"/>
  <c r="G57" i="1"/>
  <c r="F57" i="1"/>
  <c r="F58" i="1"/>
  <c r="F60" i="1"/>
  <c r="F62" i="1"/>
  <c r="F64" i="1"/>
  <c r="F65" i="1"/>
  <c r="F67" i="1"/>
  <c r="E63" i="1"/>
  <c r="F63" i="1" s="1"/>
  <c r="D63" i="1"/>
  <c r="D41" i="1"/>
  <c r="E41" i="1"/>
  <c r="G50" i="1"/>
  <c r="G51" i="1"/>
  <c r="G52" i="1"/>
  <c r="G49" i="1"/>
  <c r="G47" i="1"/>
  <c r="G45" i="1"/>
  <c r="G42" i="1"/>
  <c r="G43" i="1"/>
  <c r="G40" i="1"/>
  <c r="G38" i="1"/>
  <c r="G36" i="1"/>
  <c r="G35" i="1"/>
  <c r="F35" i="1"/>
  <c r="F36" i="1"/>
  <c r="F38" i="1"/>
  <c r="F40" i="1"/>
  <c r="F42" i="1"/>
  <c r="F43" i="1"/>
  <c r="F45" i="1"/>
  <c r="F49" i="1"/>
  <c r="F50" i="1"/>
  <c r="F51" i="1"/>
  <c r="F52" i="1"/>
  <c r="G8" i="1"/>
  <c r="G9" i="1"/>
  <c r="G10" i="1"/>
  <c r="G11" i="1"/>
  <c r="G7" i="1"/>
  <c r="F7" i="1"/>
  <c r="F8" i="1"/>
  <c r="F9" i="1"/>
  <c r="F10" i="1"/>
  <c r="F11" i="1"/>
  <c r="I11" i="2"/>
  <c r="I7" i="2"/>
  <c r="H7" i="2"/>
  <c r="H10" i="2"/>
  <c r="H11" i="2"/>
  <c r="G6" i="2"/>
  <c r="G34" i="1" l="1"/>
  <c r="F29" i="1"/>
  <c r="E22" i="1"/>
  <c r="F22" i="1" s="1"/>
  <c r="G41" i="1"/>
  <c r="C11" i="8"/>
  <c r="D11" i="8"/>
  <c r="D10" i="8" s="1"/>
  <c r="E11" i="8"/>
  <c r="F11" i="8"/>
  <c r="C12" i="8"/>
  <c r="D12" i="8"/>
  <c r="E12" i="8"/>
  <c r="F12" i="8"/>
  <c r="C16" i="8"/>
  <c r="C15" i="8" s="1"/>
  <c r="D16" i="8"/>
  <c r="D15" i="8" s="1"/>
  <c r="E16" i="8"/>
  <c r="E15" i="8" s="1"/>
  <c r="F16" i="8"/>
  <c r="F15" i="8" s="1"/>
  <c r="F10" i="8" s="1"/>
  <c r="C20" i="8"/>
  <c r="D20" i="8"/>
  <c r="E20" i="8"/>
  <c r="F20" i="8"/>
  <c r="C24" i="8"/>
  <c r="D24" i="8"/>
  <c r="E24" i="8"/>
  <c r="F24" i="8"/>
  <c r="C30" i="8"/>
  <c r="D30" i="8"/>
  <c r="E30" i="8"/>
  <c r="F30" i="8"/>
  <c r="C33" i="8"/>
  <c r="D33" i="8"/>
  <c r="E33" i="8"/>
  <c r="F33" i="8"/>
  <c r="C37" i="8"/>
  <c r="D37" i="8"/>
  <c r="E37" i="8"/>
  <c r="F37" i="8"/>
  <c r="C41" i="8"/>
  <c r="D41" i="8"/>
  <c r="E41" i="8"/>
  <c r="F41" i="8"/>
  <c r="C45" i="8"/>
  <c r="D45" i="8"/>
  <c r="E45" i="8"/>
  <c r="F45" i="8"/>
  <c r="C49" i="8"/>
  <c r="D49" i="8"/>
  <c r="E49" i="8"/>
  <c r="F49" i="8"/>
  <c r="C53" i="8"/>
  <c r="C52" i="8" s="1"/>
  <c r="D53" i="8"/>
  <c r="D52" i="8" s="1"/>
  <c r="E53" i="8"/>
  <c r="E52" i="8" s="1"/>
  <c r="F53" i="8"/>
  <c r="F52" i="8" s="1"/>
  <c r="C57" i="8"/>
  <c r="C56" i="8" s="1"/>
  <c r="D57" i="8"/>
  <c r="D56" i="8" s="1"/>
  <c r="E57" i="8"/>
  <c r="E56" i="8" s="1"/>
  <c r="F57" i="8"/>
  <c r="F56" i="8" s="1"/>
  <c r="F59" i="8"/>
  <c r="C60" i="8"/>
  <c r="C59" i="8" s="1"/>
  <c r="D60" i="8"/>
  <c r="D59" i="8" s="1"/>
  <c r="E60" i="8"/>
  <c r="E59" i="8" s="1"/>
  <c r="F60" i="8"/>
  <c r="C63" i="8"/>
  <c r="D63" i="8"/>
  <c r="E63" i="8"/>
  <c r="F63" i="8"/>
  <c r="C65" i="8"/>
  <c r="D65" i="8"/>
  <c r="E65" i="8"/>
  <c r="F65" i="8"/>
  <c r="C70" i="8"/>
  <c r="C69" i="8" s="1"/>
  <c r="D70" i="8"/>
  <c r="D69" i="8" s="1"/>
  <c r="E70" i="8"/>
  <c r="E69" i="8" s="1"/>
  <c r="F70" i="8"/>
  <c r="F69" i="8" s="1"/>
  <c r="C73" i="8"/>
  <c r="C72" i="8" s="1"/>
  <c r="D73" i="8"/>
  <c r="E73" i="8"/>
  <c r="F73" i="8"/>
  <c r="C75" i="8"/>
  <c r="D75" i="8"/>
  <c r="E75" i="8"/>
  <c r="F75" i="8"/>
  <c r="C78" i="8"/>
  <c r="C77" i="8" s="1"/>
  <c r="D78" i="8"/>
  <c r="D77" i="8" s="1"/>
  <c r="E78" i="8"/>
  <c r="E77" i="8" s="1"/>
  <c r="F78" i="8"/>
  <c r="F77" i="8" s="1"/>
  <c r="C82" i="8"/>
  <c r="C81" i="8" s="1"/>
  <c r="D82" i="8"/>
  <c r="D81" i="8" s="1"/>
  <c r="E82" i="8"/>
  <c r="E81" i="8" s="1"/>
  <c r="F82" i="8"/>
  <c r="F81" i="8" s="1"/>
  <c r="D85" i="8"/>
  <c r="C86" i="8"/>
  <c r="C85" i="8" s="1"/>
  <c r="D86" i="8"/>
  <c r="E86" i="8"/>
  <c r="E85" i="8" s="1"/>
  <c r="F86" i="8"/>
  <c r="F85" i="8" s="1"/>
  <c r="C91" i="8"/>
  <c r="D91" i="8"/>
  <c r="E91" i="8"/>
  <c r="F91" i="8"/>
  <c r="C93" i="8"/>
  <c r="D93" i="8"/>
  <c r="E93" i="8"/>
  <c r="F93" i="8"/>
  <c r="C95" i="8"/>
  <c r="D95" i="8"/>
  <c r="E95" i="8"/>
  <c r="F95" i="8"/>
  <c r="C97" i="8"/>
  <c r="D97" i="8"/>
  <c r="E97" i="8"/>
  <c r="F97" i="8"/>
  <c r="C99" i="8"/>
  <c r="D99" i="8"/>
  <c r="E99" i="8"/>
  <c r="F99" i="8"/>
  <c r="C101" i="8"/>
  <c r="D101" i="8"/>
  <c r="E101" i="8"/>
  <c r="F101" i="8"/>
  <c r="C103" i="8"/>
  <c r="D103" i="8"/>
  <c r="E103" i="8"/>
  <c r="F103" i="8"/>
  <c r="C106" i="8"/>
  <c r="D106" i="8"/>
  <c r="E106" i="8"/>
  <c r="F106" i="8"/>
  <c r="C108" i="8"/>
  <c r="D108" i="8"/>
  <c r="E108" i="8"/>
  <c r="F108" i="8"/>
  <c r="C110" i="8"/>
  <c r="D110" i="8"/>
  <c r="E110" i="8"/>
  <c r="F110" i="8"/>
  <c r="C112" i="8"/>
  <c r="D112" i="8"/>
  <c r="E112" i="8"/>
  <c r="F112" i="8"/>
  <c r="C114" i="8"/>
  <c r="D114" i="8"/>
  <c r="E114" i="8"/>
  <c r="F114" i="8"/>
  <c r="C116" i="8"/>
  <c r="D116" i="8"/>
  <c r="E116" i="8"/>
  <c r="F116" i="8"/>
  <c r="C120" i="8"/>
  <c r="C119" i="8" s="1"/>
  <c r="C118" i="8" s="1"/>
  <c r="D120" i="8"/>
  <c r="D119" i="8" s="1"/>
  <c r="D118" i="8" s="1"/>
  <c r="E120" i="8"/>
  <c r="E119" i="8" s="1"/>
  <c r="E118" i="8" s="1"/>
  <c r="F120" i="8"/>
  <c r="F119" i="8" s="1"/>
  <c r="F118" i="8" s="1"/>
  <c r="G22" i="1" l="1"/>
  <c r="D62" i="8"/>
  <c r="E19" i="8"/>
  <c r="F72" i="8"/>
  <c r="C62" i="8"/>
  <c r="D19" i="8"/>
  <c r="F105" i="8"/>
  <c r="F29" i="8"/>
  <c r="E90" i="8"/>
  <c r="D90" i="8"/>
  <c r="C19" i="8"/>
  <c r="D105" i="8"/>
  <c r="C90" i="8"/>
  <c r="C89" i="8" s="1"/>
  <c r="D72" i="8"/>
  <c r="E62" i="8"/>
  <c r="E29" i="8"/>
  <c r="D29" i="8"/>
  <c r="F19" i="8"/>
  <c r="C10" i="8"/>
  <c r="E72" i="8"/>
  <c r="F62" i="8"/>
  <c r="C105" i="8"/>
  <c r="F90" i="8"/>
  <c r="F89" i="8" s="1"/>
  <c r="C29" i="8"/>
  <c r="E105" i="8"/>
  <c r="E89" i="8" s="1"/>
  <c r="E10" i="8"/>
  <c r="I9" i="2"/>
  <c r="D18" i="8" l="1"/>
  <c r="C18" i="8"/>
  <c r="C6" i="8" s="1"/>
  <c r="C7" i="8" s="1"/>
  <c r="C8" i="8" s="1"/>
  <c r="C9" i="8" s="1"/>
  <c r="E18" i="8"/>
  <c r="D89" i="8"/>
  <c r="F18" i="8"/>
  <c r="F6" i="8" s="1"/>
  <c r="F7" i="8" s="1"/>
  <c r="F8" i="8" s="1"/>
  <c r="F9" i="8" s="1"/>
  <c r="D6" i="8"/>
  <c r="D7" i="8" s="1"/>
  <c r="D8" i="8" s="1"/>
  <c r="D9" i="8" s="1"/>
  <c r="E6" i="8"/>
  <c r="E7" i="8" s="1"/>
  <c r="E8" i="8" s="1"/>
  <c r="E9" i="8" s="1"/>
  <c r="G66" i="1"/>
  <c r="E6" i="3"/>
  <c r="E5" i="3" s="1"/>
  <c r="F41" i="1" l="1"/>
  <c r="D48" i="1"/>
  <c r="D68" i="1"/>
  <c r="D66" i="1"/>
  <c r="D61" i="1"/>
  <c r="D59" i="1"/>
  <c r="D56" i="1"/>
  <c r="D46" i="1"/>
  <c r="D44" i="1"/>
  <c r="D39" i="1"/>
  <c r="D37" i="1"/>
  <c r="D16" i="1"/>
  <c r="D12" i="1"/>
  <c r="D6" i="1" s="1"/>
  <c r="F30" i="2"/>
  <c r="G30" i="2"/>
  <c r="H30" i="2"/>
  <c r="I30" i="2"/>
  <c r="D33" i="1" l="1"/>
  <c r="D53" i="1" s="1"/>
  <c r="D18" i="1"/>
  <c r="D55" i="1"/>
  <c r="E56" i="1"/>
  <c r="F56" i="1" s="1"/>
  <c r="G56" i="1"/>
  <c r="E48" i="1" l="1"/>
  <c r="F48" i="1" s="1"/>
  <c r="G48" i="1"/>
  <c r="G68" i="1"/>
  <c r="G61" i="1"/>
  <c r="G59" i="1"/>
  <c r="G44" i="1"/>
  <c r="G39" i="1"/>
  <c r="G37" i="1"/>
  <c r="E68" i="1"/>
  <c r="E66" i="1"/>
  <c r="F66" i="1" s="1"/>
  <c r="E61" i="1"/>
  <c r="F61" i="1" s="1"/>
  <c r="E59" i="1"/>
  <c r="F59" i="1" s="1"/>
  <c r="E46" i="1"/>
  <c r="E44" i="1"/>
  <c r="F44" i="1" s="1"/>
  <c r="E39" i="1"/>
  <c r="F39" i="1" s="1"/>
  <c r="E37" i="1"/>
  <c r="F37" i="1" l="1"/>
  <c r="E33" i="1"/>
  <c r="F33" i="1" s="1"/>
  <c r="G46" i="1"/>
  <c r="G33" i="1" s="1"/>
  <c r="G53" i="1" s="1"/>
  <c r="E55" i="1"/>
  <c r="F55" i="1" s="1"/>
  <c r="G55" i="1"/>
  <c r="E53" i="1" l="1"/>
  <c r="F53" i="1" s="1"/>
  <c r="C6" i="3"/>
  <c r="B6" i="3"/>
  <c r="B5" i="3" s="1"/>
  <c r="C5" i="3" l="1"/>
  <c r="D5" i="3" s="1"/>
  <c r="D6" i="3"/>
  <c r="G16" i="1"/>
  <c r="F16" i="1"/>
  <c r="E16" i="1"/>
  <c r="G12" i="1"/>
  <c r="G6" i="1" s="1"/>
  <c r="E12" i="1"/>
  <c r="G18" i="1" l="1"/>
  <c r="F6" i="2"/>
  <c r="H6" i="2" s="1"/>
  <c r="I6" i="2"/>
  <c r="F9" i="2"/>
  <c r="G9" i="2" s="1"/>
  <c r="H9" i="2" l="1"/>
  <c r="G12" i="2"/>
  <c r="F12" i="2"/>
  <c r="F23" i="2" s="1"/>
  <c r="I12" i="2"/>
  <c r="I23" i="2" s="1"/>
  <c r="E6" i="1"/>
  <c r="G23" i="2" l="1"/>
  <c r="H12" i="2"/>
  <c r="H23" i="2" s="1"/>
  <c r="E18" i="1"/>
  <c r="F6" i="1"/>
  <c r="F18" i="1" s="1"/>
</calcChain>
</file>

<file path=xl/sharedStrings.xml><?xml version="1.0" encoding="utf-8"?>
<sst xmlns="http://schemas.openxmlformats.org/spreadsheetml/2006/main" count="350" uniqueCount="168">
  <si>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</si>
  <si>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</si>
  <si>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</si>
  <si>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</si>
  <si>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</si>
  <si>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</si>
  <si>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</si>
  <si>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</si>
  <si>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</si>
  <si>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</si>
  <si>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</si>
  <si>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VIŠAK / MANJAK IZ PRETHODNE(IH) GODINE KOJI ĆE SE RASPOREDITI / POKRITI</t>
  </si>
  <si>
    <t>VIŠAK / MANJAK + NETO FINANCIRANJE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</si>
  <si>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</si>
  <si>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</si>
  <si>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</si>
  <si>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</si>
  <si>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</si>
  <si>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</si>
  <si>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Prihodi od upravnih i administrativnih pristojbi, pristojbi po posebnim propisima i naknada</t>
  </si>
  <si>
    <t>Prihodi od prodaje proizvoda i robe te pruženih usluga, prihodi od donacija te povrati po protesnim jamstvima</t>
  </si>
  <si>
    <t>Vlastiti prihodi</t>
  </si>
  <si>
    <t>Donacije</t>
  </si>
  <si>
    <t>Prihodi iz nadležnog proračuna i od HZZO-a temeljem ugovornih obveza</t>
  </si>
  <si>
    <t>Prihodi od prodaje nefinancijske imovine</t>
  </si>
  <si>
    <t>Prihodi od prodaje proizvedene dugotrajne imovine</t>
  </si>
  <si>
    <t>Vlastiti izvori</t>
  </si>
  <si>
    <t>RASHODI POSLOVANJA</t>
  </si>
  <si>
    <t>Naziv rashoda</t>
  </si>
  <si>
    <t>Rashodi za zaposlene</t>
  </si>
  <si>
    <t>Prihodi za posebne namjene</t>
  </si>
  <si>
    <t>Materijalni rashodi</t>
  </si>
  <si>
    <t>Financijski rashodi</t>
  </si>
  <si>
    <t>BROJČANA OZNAKA I NAZIV</t>
  </si>
  <si>
    <t>UKUPNI RASHODI</t>
  </si>
  <si>
    <t>09 Obrazovanje</t>
  </si>
  <si>
    <t>091 Predškolsko i osnovno obrazovanje</t>
  </si>
  <si>
    <t>096 Dodatne usluge u obrazovanju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</si>
  <si>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</si>
  <si>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</si>
  <si>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</si>
  <si>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</si>
  <si>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</si>
  <si>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</si>
  <si>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</si>
  <si>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Prihodi od imovine</t>
  </si>
  <si>
    <t>Projekcija 
za 2026.</t>
  </si>
  <si>
    <t>VIŠAK KORIŠTEN ZA POKRIĆE RASHODA</t>
  </si>
  <si>
    <t>Donacije-višak</t>
  </si>
  <si>
    <t>Vlastiti prihodi-višak</t>
  </si>
  <si>
    <t>Rashodi za nabavu proizvedene dugotrajne imovine</t>
  </si>
  <si>
    <t>A3. PRIHODI I RASHODI PREMA IZVORIMA FINANCIRANJA</t>
  </si>
  <si>
    <t>UKUPNI PRIHODI</t>
  </si>
  <si>
    <t>Pomoći</t>
  </si>
  <si>
    <t>Pomoći-ŽUP.</t>
  </si>
  <si>
    <t>Prihodi od nefinancijske imovine i nadoknade štete s osnova osiguranja</t>
  </si>
  <si>
    <t>Rezultat</t>
  </si>
  <si>
    <t>Prihodi za posebne namjene-višak</t>
  </si>
  <si>
    <t>A4. RASHODI PREMA FUNKCIJSKOJ KLASIFIKACIJI</t>
  </si>
  <si>
    <t xml:space="preserve">                                               I. OPĆI DIO</t>
  </si>
  <si>
    <t xml:space="preserve">                       A) SAŽETAK RAČUNA PRIHODA I RASHODA</t>
  </si>
  <si>
    <t xml:space="preserve">                         A. RAČUN PRIHODA I RASHODA </t>
  </si>
  <si>
    <t xml:space="preserve">                    I. OPĆI DIO</t>
  </si>
  <si>
    <t>Pomoći iz državnog proračuna</t>
  </si>
  <si>
    <t>Pomoći iz županijskog proračuna</t>
  </si>
  <si>
    <t>Višak prihoda poslovanja</t>
  </si>
  <si>
    <t>Pomoći-višak</t>
  </si>
  <si>
    <t>C) PRENESENI VIŠAK ILI PRENESENI MANJAK</t>
  </si>
  <si>
    <t>UKUPAN DONOS VIŠKA / MANJKA IZ PRETHODNE(IH) GODINE</t>
  </si>
  <si>
    <t>PRIJENOS VIŠKA / MANJKA IZ PRETHODNE(IH) GODINE</t>
  </si>
  <si>
    <t>PRIJENOS VIŠKA / MANJKA IZ PRETHODNE(IH) GODINE U SLJEDEĆE RAZDOBLJE</t>
  </si>
  <si>
    <t>VIŠAK / MANJAK + NETO FINANCIRANJE + PRIJENOS VIŠKA/MANJKA IZ PRETHODNE(IH) GODINE - PRIJENOS VIŠKA/MANJKA U SLJEDEĆE RAZDOBLJE</t>
  </si>
  <si>
    <t>VIŠAK / MANJAK TEKUĆE GODINE</t>
  </si>
  <si>
    <t>PRIJENOS VIŠKA / MANJKA U SLJEDEĆE RAZDOBLJE</t>
  </si>
  <si>
    <t>Naknade građanima i kućanstvimana temelju osiguranja i druge naknade</t>
  </si>
  <si>
    <t>Ostali rashodi</t>
  </si>
  <si>
    <t xml:space="preserve">                      B. RAČUN FINANCIRANJA PREMA EKONOMSKOJ KLASIFIKACIJI I IZVORIMA FINANCIRANJA</t>
  </si>
  <si>
    <t>Porezni prihodi za dec. funkcije</t>
  </si>
  <si>
    <t>Prihodi od Grada/plan škole</t>
  </si>
  <si>
    <t>D)  VIŠEGODIŠNJI PLAN URAVNOTEŽENJA</t>
  </si>
  <si>
    <t>Projekcija 
za 2027.</t>
  </si>
  <si>
    <t>Plan 2024.</t>
  </si>
  <si>
    <t>Plan  2025.</t>
  </si>
  <si>
    <t>A1. PRIHODI POSLOVANJA I PRIHODI OD PRODAJE NEFINANCIJSKE IMOVINE PREMA EKONOMSKOJ KLASIFIKACIJI</t>
  </si>
  <si>
    <t xml:space="preserve">A2. RASHODI POSLOVANJA I RASHODI ZA NABAVU NEFINANCIJSKE IMOVINE PREMA EKONOMSKOJ KLASIFIKACIJI </t>
  </si>
  <si>
    <t>UKUPNI PRIHODI + VIŠAK</t>
  </si>
  <si>
    <t>UKUPNI PRIHODI + VIŠAK KORIŠTEN ZA POKRIĆE RASHODA</t>
  </si>
  <si>
    <t>SVEUKUPNI RASHODI</t>
  </si>
  <si>
    <t>Pomoći-MZOM</t>
  </si>
  <si>
    <t>______________________</t>
  </si>
  <si>
    <t>RAVNATELJ/ICA:</t>
  </si>
  <si>
    <t>POMOĆI IZ DRŽAVNOG PRORAČUNA-PK</t>
  </si>
  <si>
    <t>Izvor 5.3.1.</t>
  </si>
  <si>
    <t>RASHODI ZA ZAPOSLENE</t>
  </si>
  <si>
    <t>Aktivnost M033203A320301</t>
  </si>
  <si>
    <t>RASHODI ZA ZAPOSLENE U OSNOVNIM ŠKOLAMA</t>
  </si>
  <si>
    <t>Program M033203</t>
  </si>
  <si>
    <t>PRIHODI OD NEFINANCIJSKE IMOVINE I OSIGURANJA-PK</t>
  </si>
  <si>
    <t>Izvor 7.1.1.</t>
  </si>
  <si>
    <t>DONACIJE-PK</t>
  </si>
  <si>
    <t>Izvor 6.1.1.</t>
  </si>
  <si>
    <t>PRIHODI ZA POSEBNE NAMJENE-PK</t>
  </si>
  <si>
    <t>Izvor 4.3.1.</t>
  </si>
  <si>
    <t>VLASTITI PRIHODI-PK</t>
  </si>
  <si>
    <t>Izvor 3.1.1.</t>
  </si>
  <si>
    <t>PRIHODI OD GRADA-300 kn po razrednom odjelu</t>
  </si>
  <si>
    <t>Izvor 1.1.1.</t>
  </si>
  <si>
    <t>NABAVKA ŠKOLSKE LEKTIRE</t>
  </si>
  <si>
    <t>Aktivnost M033202T320215</t>
  </si>
  <si>
    <t>POMOĆI IZ DRUGIH PRORAČUNA-PK</t>
  </si>
  <si>
    <t>Izvor 5.5.1.</t>
  </si>
  <si>
    <t>POMOĆI IZ ŽUPANIJSKOG PRORAČUNA-PK</t>
  </si>
  <si>
    <t>Izvor 5.4.1.</t>
  </si>
  <si>
    <t>KUPNJA OPREME ZA OŠ/samo vlastita sredstva/</t>
  </si>
  <si>
    <t>Kapitalni projekt    K320201</t>
  </si>
  <si>
    <t>KAPITALNA ULAGANJA U OŠ - IZNAD STANDARDA</t>
  </si>
  <si>
    <t>Program M033202</t>
  </si>
  <si>
    <t>PRIHODI OD GRADA/ plan škole</t>
  </si>
  <si>
    <t>EU PROJEKT "S POMOĆNIKOM MOGU BOLJE VII"</t>
  </si>
  <si>
    <t>Aktivnost M033201T320122</t>
  </si>
  <si>
    <t>EU PROJEKT "S POMOĆNIKOM MOGU BOLJE VI"</t>
  </si>
  <si>
    <t>PRIHODI OD GRADA</t>
  </si>
  <si>
    <t>PROJEKT E-ŠKOLE</t>
  </si>
  <si>
    <t>Aktivnost M033201A320125</t>
  </si>
  <si>
    <t>PRIHODI OD GRADA/PLAN ŠKOLE</t>
  </si>
  <si>
    <t>PREHRANA UČENIKA</t>
  </si>
  <si>
    <t>Aktivnost M033201T320107</t>
  </si>
  <si>
    <t>PROMETNI ODGOJ I SIGURNOST U PROMETU-POLIGON</t>
  </si>
  <si>
    <t>Aktivnost M033201A320111</t>
  </si>
  <si>
    <t>Naknade građanima i kućanstvima</t>
  </si>
  <si>
    <t>NABAVKA UDŽENIKA I PRIBORA</t>
  </si>
  <si>
    <t>Aktivnost M033201A320107</t>
  </si>
  <si>
    <t>PRIHODI OD GRADA/plan škole /lom stakla</t>
  </si>
  <si>
    <t>HITNE INTERVENCIJE I ODRŽAVANJE ŠKOLE</t>
  </si>
  <si>
    <t>Aktivnost M033201A320106</t>
  </si>
  <si>
    <t>ODRŽAVANJE OBJEKATA OŠ</t>
  </si>
  <si>
    <t>Aktivnost M033201A320120</t>
  </si>
  <si>
    <t>POMOĆNICI U NASTAVI-GRAD</t>
  </si>
  <si>
    <t>Aktivnost M033201A320105</t>
  </si>
  <si>
    <t>IZVANNASTAVNE I IZVANŠKOLSKE AKTIVNOSTI</t>
  </si>
  <si>
    <t>Aktivnost M033201A320102</t>
  </si>
  <si>
    <t>OSTALI NAMJENSKI PRIHODI</t>
  </si>
  <si>
    <t>SUFINANCIR.PRODUŽENOG BORAV.ICJELOD.NASTAVE</t>
  </si>
  <si>
    <t>Aktivnost M033201A320101</t>
  </si>
  <si>
    <t>ŠIRE JAVNE POTREBE-IZNAD MINIMALNOG STANDARDA</t>
  </si>
  <si>
    <t>Program M033201</t>
  </si>
  <si>
    <t>POREZNI PRIHODI ZA DECENTRALIZIRANE FUNKCIJE</t>
  </si>
  <si>
    <t>Izvor 1.1.2.</t>
  </si>
  <si>
    <t>KAPITALNA ULAGANJA U OPREMU - DECENTR.SREDSTVA/1500kn po razrednom odjelu</t>
  </si>
  <si>
    <t>Aktivnost M033200A320003</t>
  </si>
  <si>
    <t>REDOVNA PROGRAMSKA DJELATNOST OSNOVNIH ŠKOLA</t>
  </si>
  <si>
    <t>Aktivnost M033200A320001</t>
  </si>
  <si>
    <t>Program M033200</t>
  </si>
  <si>
    <t>Šifra</t>
  </si>
  <si>
    <t>DECENTRALIZIRANE FUNKC.-MINIMALNI FIN.STANDARD</t>
  </si>
  <si>
    <r>
      <t xml:space="preserve">PRIHODI OD GRADA </t>
    </r>
    <r>
      <rPr>
        <i/>
        <sz val="7"/>
        <color indexed="53"/>
        <rFont val="Arial"/>
        <family val="2"/>
        <charset val="238"/>
      </rPr>
      <t xml:space="preserve"> (KLUB MLADIH TEHNIČARA,DIOKL.ŠKRINJICA,BLAGO NAŠEG MARJANA)</t>
    </r>
  </si>
  <si>
    <t>Korisnik-K009</t>
  </si>
  <si>
    <t xml:space="preserve">OSNOVNA ŠKOLA BRDA </t>
  </si>
  <si>
    <t>Razdjel-103</t>
  </si>
  <si>
    <t>UPRAVNI ODJEL ZA DRUŠTVENE DJELATNOSTI</t>
  </si>
  <si>
    <t>Glava-01</t>
  </si>
  <si>
    <t xml:space="preserve">0ODSJEK ZA ODGOJ, OBRAZOVANJE, ZNANOST I TEH. KULTURU </t>
  </si>
  <si>
    <t>Podglava-13359</t>
  </si>
  <si>
    <t>Promjena +/-</t>
  </si>
  <si>
    <t>Promjena %</t>
  </si>
  <si>
    <t>Novi plan 2024.</t>
  </si>
  <si>
    <t xml:space="preserve">                                  II. REBALANS FINANCIJSKOG PLANA OŠ BRDA
                         ZA 2024.</t>
  </si>
  <si>
    <t xml:space="preserve">                                  II. REBALANS FINANCIJSKOG PLANA OŠ BRDA
                         ZA 2024.-   POSEBNI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</si>
</sst>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A]#,##0.00;\-\ #,##0.00"/>
    <numFmt numFmtId="165" formatCode="#,##0.00_ ;\-#,##0.00\ "/>
  </numFmts>
  <fonts count="4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16"/>
      <name val="Arial"/>
      <family val="2"/>
      <charset val="238"/>
    </font>
    <font>
      <i/>
      <sz val="7"/>
      <color indexed="16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5"/>
      <color indexed="16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53"/>
      <name val="Arial"/>
      <family val="2"/>
      <charset val="238"/>
    </font>
    <font>
      <sz val="8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7"/>
      <name val="Arial"/>
      <family val="2"/>
      <charset val="238"/>
    </font>
    <font>
      <sz val="6"/>
      <color indexed="16"/>
      <name val="Arial"/>
      <family val="2"/>
      <charset val="238"/>
    </font>
    <font>
      <sz val="11"/>
      <color indexed="8"/>
      <name val="Arial"/>
      <family val="2"/>
      <charset val="238"/>
    </font>
    <font>
      <b/>
      <sz val="6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9" tint="0.39994506668294322"/>
        <bgColor indexed="0"/>
      </patternFill>
    </fill>
    <fill>
      <patternFill patternType="solid">
        <fgColor theme="7" tint="0.59996337778862885"/>
        <bgColor indexed="0"/>
      </patternFill>
    </fill>
    <fill>
      <patternFill patternType="solid">
        <fgColor theme="8" tint="0.59996337778862885"/>
        <bgColor indexed="0"/>
      </patternFill>
    </fill>
    <fill>
      <patternFill patternType="solid">
        <fgColor rgb="FFFFCCFF"/>
        <bgColor indexed="0"/>
      </patternFill>
    </fill>
    <fill>
      <patternFill patternType="solid">
        <fgColor rgb="FFFFCCFF"/>
        <bgColor indexed="64"/>
      </patternFill>
    </fill>
    <fill>
      <patternFill patternType="solid">
        <fgColor theme="9" tint="0.59996337778862885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CCFFFF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59">
    <xf numFmtId="0" fontId="0" fillId="0" borderId="0" xfId="0"/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center"/>
    </xf>
    <xf numFmtId="3" fontId="4" fillId="3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3" fontId="4" fillId="0" borderId="3" xfId="0" applyNumberFormat="1" applyFont="1" applyBorder="1" applyAlignment="1">
      <alignment horizontal="right"/>
    </xf>
    <xf numFmtId="3" fontId="4" fillId="3" borderId="3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3" fontId="4" fillId="4" borderId="1" xfId="0" quotePrefix="1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 applyProtection="1">
      <alignment horizontal="right" wrapText="1"/>
    </xf>
    <xf numFmtId="3" fontId="4" fillId="3" borderId="1" xfId="0" quotePrefix="1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0" xfId="0" applyAlignment="1">
      <alignment shrinkToFi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 shrinkToFit="1"/>
    </xf>
    <xf numFmtId="3" fontId="10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7" fillId="2" borderId="3" xfId="0" quotePrefix="1" applyFont="1" applyFill="1" applyBorder="1" applyAlignment="1">
      <alignment horizontal="center" vertical="center" wrapText="1" shrinkToFit="1"/>
    </xf>
    <xf numFmtId="0" fontId="6" fillId="2" borderId="3" xfId="0" quotePrefix="1" applyFont="1" applyFill="1" applyBorder="1" applyAlignment="1">
      <alignment horizontal="center" vertical="center" wrapText="1" shrinkToFit="1"/>
    </xf>
    <xf numFmtId="0" fontId="11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vertical="center" wrapText="1"/>
    </xf>
    <xf numFmtId="0" fontId="4" fillId="4" borderId="4" xfId="0" applyNumberFormat="1" applyFont="1" applyFill="1" applyBorder="1" applyAlignment="1" applyProtection="1">
      <alignment horizontal="center" vertical="center" shrinkToFit="1"/>
    </xf>
    <xf numFmtId="0" fontId="6" fillId="2" borderId="3" xfId="0" applyNumberFormat="1" applyFont="1" applyFill="1" applyBorder="1" applyAlignment="1" applyProtection="1">
      <alignment horizontal="left" vertical="center" shrinkToFit="1"/>
    </xf>
    <xf numFmtId="0" fontId="11" fillId="2" borderId="3" xfId="0" quotePrefix="1" applyFont="1" applyFill="1" applyBorder="1" applyAlignment="1">
      <alignment horizontal="left" vertical="center" shrinkToFit="1"/>
    </xf>
    <xf numFmtId="0" fontId="6" fillId="2" borderId="3" xfId="0" applyNumberFormat="1" applyFont="1" applyFill="1" applyBorder="1" applyAlignment="1" applyProtection="1">
      <alignment vertical="center" shrinkToFit="1"/>
    </xf>
    <xf numFmtId="0" fontId="7" fillId="2" borderId="3" xfId="0" applyNumberFormat="1" applyFont="1" applyFill="1" applyBorder="1" applyAlignment="1" applyProtection="1">
      <alignment vertical="center" shrinkToFit="1"/>
    </xf>
    <xf numFmtId="3" fontId="10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center" wrapText="1"/>
    </xf>
    <xf numFmtId="0" fontId="7" fillId="2" borderId="3" xfId="0" applyNumberFormat="1" applyFont="1" applyFill="1" applyBorder="1" applyAlignment="1" applyProtection="1">
      <alignment horizontal="center" wrapText="1"/>
    </xf>
    <xf numFmtId="0" fontId="7" fillId="2" borderId="3" xfId="0" quotePrefix="1" applyFont="1" applyFill="1" applyBorder="1" applyAlignment="1">
      <alignment horizontal="center"/>
    </xf>
    <xf numFmtId="0" fontId="11" fillId="2" borderId="3" xfId="0" quotePrefix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8" fillId="0" borderId="3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shrinkToFit="1"/>
    </xf>
    <xf numFmtId="3" fontId="20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3" fontId="19" fillId="0" borderId="3" xfId="0" applyNumberFormat="1" applyFont="1" applyBorder="1" applyAlignment="1">
      <alignment horizontal="center" vertical="center"/>
    </xf>
    <xf numFmtId="3" fontId="4" fillId="5" borderId="1" xfId="0" quotePrefix="1" applyNumberFormat="1" applyFont="1" applyFill="1" applyBorder="1" applyAlignment="1">
      <alignment horizontal="right"/>
    </xf>
    <xf numFmtId="3" fontId="4" fillId="5" borderId="3" xfId="0" applyNumberFormat="1" applyFont="1" applyFill="1" applyBorder="1" applyAlignment="1" applyProtection="1">
      <alignment horizontal="right" wrapText="1"/>
    </xf>
    <xf numFmtId="3" fontId="4" fillId="5" borderId="3" xfId="0" applyNumberFormat="1" applyFont="1" applyFill="1" applyBorder="1" applyAlignment="1">
      <alignment horizontal="right"/>
    </xf>
    <xf numFmtId="3" fontId="22" fillId="0" borderId="3" xfId="0" applyNumberFormat="1" applyFont="1" applyFill="1" applyBorder="1" applyAlignment="1" applyProtection="1">
      <alignment horizontal="center" vertical="center" wrapText="1"/>
    </xf>
    <xf numFmtId="0" fontId="23" fillId="4" borderId="4" xfId="0" applyNumberFormat="1" applyFont="1" applyFill="1" applyBorder="1" applyAlignment="1" applyProtection="1">
      <alignment horizontal="center" vertical="center" wrapText="1"/>
    </xf>
    <xf numFmtId="3" fontId="24" fillId="0" borderId="3" xfId="0" applyNumberFormat="1" applyFont="1" applyBorder="1" applyAlignment="1">
      <alignment horizontal="center" vertical="center"/>
    </xf>
    <xf numFmtId="3" fontId="2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4" fillId="4" borderId="3" xfId="0" applyNumberFormat="1" applyFont="1" applyFill="1" applyBorder="1" applyAlignment="1" applyProtection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 shrinkToFit="1"/>
    </xf>
    <xf numFmtId="0" fontId="6" fillId="2" borderId="5" xfId="0" quotePrefix="1" applyFont="1" applyFill="1" applyBorder="1" applyAlignment="1">
      <alignment horizontal="center" vertical="center" wrapText="1" shrinkToFit="1"/>
    </xf>
    <xf numFmtId="0" fontId="11" fillId="2" borderId="5" xfId="0" quotePrefix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 applyProtection="1">
      <alignment vertical="center" wrapText="1"/>
    </xf>
    <xf numFmtId="4" fontId="4" fillId="3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shrinkToFit="1"/>
    </xf>
    <xf numFmtId="0" fontId="7" fillId="2" borderId="3" xfId="0" quotePrefix="1" applyFont="1" applyFill="1" applyBorder="1" applyAlignment="1">
      <alignment horizontal="left" vertical="center" shrinkToFit="1"/>
    </xf>
    <xf numFmtId="4" fontId="27" fillId="0" borderId="3" xfId="0" applyNumberFormat="1" applyFont="1" applyBorder="1" applyAlignment="1">
      <alignment horizontal="center" vertical="center"/>
    </xf>
    <xf numFmtId="4" fontId="2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0" fontId="7" fillId="0" borderId="0" xfId="1"/>
    <xf numFmtId="4" fontId="7" fillId="0" borderId="0" xfId="1" applyNumberFormat="1"/>
    <xf numFmtId="0" fontId="7" fillId="0" borderId="0" xfId="1" applyAlignment="1">
      <alignment horizontal="right"/>
    </xf>
    <xf numFmtId="0" fontId="7" fillId="0" borderId="0" xfId="1" applyAlignment="1">
      <alignment shrinkToFit="1"/>
    </xf>
    <xf numFmtId="0" fontId="6" fillId="0" borderId="0" xfId="1" applyFont="1"/>
    <xf numFmtId="0" fontId="7" fillId="2" borderId="0" xfId="1" applyFill="1"/>
    <xf numFmtId="4" fontId="7" fillId="2" borderId="0" xfId="1" applyNumberFormat="1" applyFill="1"/>
    <xf numFmtId="164" fontId="30" fillId="6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30" fillId="6" borderId="1" xfId="1" applyFont="1" applyFill="1" applyBorder="1" applyAlignment="1" applyProtection="1">
      <alignment vertical="top" wrapText="1" shrinkToFit="1"/>
      <protection locked="0"/>
    </xf>
    <xf numFmtId="0" fontId="30" fillId="6" borderId="3" xfId="1" applyFont="1" applyFill="1" applyBorder="1" applyAlignment="1" applyProtection="1">
      <alignment vertical="top" wrapText="1" shrinkToFit="1"/>
      <protection locked="0"/>
    </xf>
    <xf numFmtId="0" fontId="7" fillId="2" borderId="0" xfId="1" applyFill="1" applyAlignment="1">
      <alignment shrinkToFit="1"/>
    </xf>
    <xf numFmtId="4" fontId="7" fillId="2" borderId="0" xfId="1" applyNumberFormat="1" applyFill="1" applyAlignment="1">
      <alignment shrinkToFit="1"/>
    </xf>
    <xf numFmtId="164" fontId="29" fillId="6" borderId="3" xfId="1" applyNumberFormat="1" applyFont="1" applyFill="1" applyBorder="1" applyAlignment="1" applyProtection="1">
      <alignment horizontal="right" vertical="top" wrapText="1" readingOrder="1"/>
      <protection locked="0"/>
    </xf>
    <xf numFmtId="4" fontId="6" fillId="0" borderId="0" xfId="1" applyNumberFormat="1" applyFont="1"/>
    <xf numFmtId="0" fontId="6" fillId="0" borderId="0" xfId="1" applyFont="1" applyAlignment="1">
      <alignment shrinkToFit="1"/>
    </xf>
    <xf numFmtId="4" fontId="6" fillId="0" borderId="0" xfId="1" applyNumberFormat="1" applyFont="1" applyAlignment="1">
      <alignment shrinkToFit="1"/>
    </xf>
    <xf numFmtId="164" fontId="30" fillId="6" borderId="3" xfId="1" applyNumberFormat="1" applyFont="1" applyFill="1" applyBorder="1" applyAlignment="1" applyProtection="1">
      <alignment horizontal="right" vertical="top" shrinkToFit="1" readingOrder="1"/>
      <protection locked="0"/>
    </xf>
    <xf numFmtId="0" fontId="30" fillId="6" borderId="1" xfId="1" applyFont="1" applyFill="1" applyBorder="1" applyAlignment="1" applyProtection="1">
      <alignment vertical="top" shrinkToFit="1"/>
      <protection locked="0"/>
    </xf>
    <xf numFmtId="0" fontId="30" fillId="6" borderId="3" xfId="1" applyFont="1" applyFill="1" applyBorder="1" applyAlignment="1" applyProtection="1">
      <alignment vertical="top" shrinkToFit="1"/>
      <protection locked="0"/>
    </xf>
    <xf numFmtId="0" fontId="30" fillId="6" borderId="7" xfId="1" applyFont="1" applyFill="1" applyBorder="1" applyAlignment="1" applyProtection="1">
      <alignment vertical="top" wrapText="1" shrinkToFit="1"/>
      <protection locked="0"/>
    </xf>
    <xf numFmtId="0" fontId="30" fillId="6" borderId="6" xfId="1" applyFont="1" applyFill="1" applyBorder="1" applyAlignment="1" applyProtection="1">
      <alignment vertical="top" wrapText="1" shrinkToFit="1"/>
      <protection locked="0"/>
    </xf>
    <xf numFmtId="0" fontId="32" fillId="2" borderId="0" xfId="1" applyFont="1" applyFill="1" applyAlignment="1">
      <alignment vertical="center"/>
    </xf>
    <xf numFmtId="0" fontId="34" fillId="6" borderId="1" xfId="1" applyFont="1" applyFill="1" applyBorder="1" applyAlignment="1" applyProtection="1">
      <alignment vertical="top" wrapText="1" shrinkToFit="1"/>
      <protection locked="0"/>
    </xf>
    <xf numFmtId="0" fontId="26" fillId="2" borderId="0" xfId="1" applyFont="1" applyFill="1"/>
    <xf numFmtId="4" fontId="26" fillId="2" borderId="0" xfId="1" applyNumberFormat="1" applyFont="1" applyFill="1"/>
    <xf numFmtId="165" fontId="26" fillId="2" borderId="0" xfId="1" applyNumberFormat="1" applyFont="1" applyFill="1"/>
    <xf numFmtId="0" fontId="11" fillId="0" borderId="0" xfId="1" applyFont="1"/>
    <xf numFmtId="4" fontId="11" fillId="0" borderId="0" xfId="1" applyNumberFormat="1" applyFont="1"/>
    <xf numFmtId="0" fontId="11" fillId="0" borderId="0" xfId="1" applyFont="1" applyBorder="1" applyAlignment="1"/>
    <xf numFmtId="0" fontId="11" fillId="0" borderId="0" xfId="1" applyFont="1" applyAlignment="1">
      <alignment horizontal="right"/>
    </xf>
    <xf numFmtId="0" fontId="7" fillId="2" borderId="0" xfId="1" applyFill="1" applyBorder="1"/>
    <xf numFmtId="0" fontId="6" fillId="2" borderId="0" xfId="1" applyFont="1" applyFill="1" applyBorder="1"/>
    <xf numFmtId="0" fontId="7" fillId="0" borderId="0" xfId="1" applyAlignment="1">
      <alignment vertical="center"/>
    </xf>
    <xf numFmtId="0" fontId="11" fillId="0" borderId="0" xfId="1" applyFont="1" applyAlignment="1">
      <alignment horizontal="center" shrinkToFit="1"/>
    </xf>
    <xf numFmtId="0" fontId="29" fillId="7" borderId="3" xfId="1" applyFont="1" applyFill="1" applyBorder="1" applyAlignment="1" applyProtection="1">
      <alignment vertical="top" wrapText="1" shrinkToFit="1"/>
      <protection locked="0"/>
    </xf>
    <xf numFmtId="0" fontId="29" fillId="7" borderId="1" xfId="1" applyFont="1" applyFill="1" applyBorder="1" applyAlignment="1" applyProtection="1">
      <alignment vertical="top" wrapText="1" shrinkToFit="1"/>
      <protection locked="0"/>
    </xf>
    <xf numFmtId="164" fontId="29" fillId="7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29" fillId="7" borderId="1" xfId="1" applyFont="1" applyFill="1" applyBorder="1" applyAlignment="1" applyProtection="1">
      <alignment horizontal="left" vertical="top" wrapText="1" shrinkToFit="1"/>
      <protection locked="0"/>
    </xf>
    <xf numFmtId="0" fontId="36" fillId="8" borderId="8" xfId="1" applyFont="1" applyFill="1" applyBorder="1" applyAlignment="1" applyProtection="1">
      <alignment vertical="top" wrapText="1" shrinkToFit="1"/>
      <protection locked="0"/>
    </xf>
    <xf numFmtId="0" fontId="36" fillId="8" borderId="9" xfId="1" applyFont="1" applyFill="1" applyBorder="1" applyAlignment="1" applyProtection="1">
      <alignment vertical="top" wrapText="1" shrinkToFit="1"/>
      <protection locked="0"/>
    </xf>
    <xf numFmtId="164" fontId="36" fillId="8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31" fillId="9" borderId="3" xfId="1" applyFont="1" applyFill="1" applyBorder="1" applyAlignment="1" applyProtection="1">
      <alignment vertical="top" wrapText="1" shrinkToFit="1"/>
      <protection locked="0"/>
    </xf>
    <xf numFmtId="0" fontId="31" fillId="9" borderId="1" xfId="1" applyFont="1" applyFill="1" applyBorder="1" applyAlignment="1" applyProtection="1">
      <alignment vertical="top" wrapText="1" shrinkToFit="1"/>
      <protection locked="0"/>
    </xf>
    <xf numFmtId="164" fontId="31" fillId="9" borderId="3" xfId="1" applyNumberFormat="1" applyFont="1" applyFill="1" applyBorder="1" applyAlignment="1" applyProtection="1">
      <alignment horizontal="right" vertical="top" wrapText="1" readingOrder="1"/>
      <protection locked="0"/>
    </xf>
    <xf numFmtId="164" fontId="29" fillId="7" borderId="2" xfId="1" applyNumberFormat="1" applyFont="1" applyFill="1" applyBorder="1" applyAlignment="1" applyProtection="1">
      <alignment horizontal="right" vertical="top" wrapText="1" readingOrder="1"/>
      <protection locked="0"/>
    </xf>
    <xf numFmtId="0" fontId="29" fillId="7" borderId="3" xfId="1" applyFont="1" applyFill="1" applyBorder="1" applyAlignment="1" applyProtection="1">
      <alignment vertical="top" shrinkToFit="1"/>
      <protection locked="0"/>
    </xf>
    <xf numFmtId="0" fontId="29" fillId="7" borderId="1" xfId="1" applyFont="1" applyFill="1" applyBorder="1" applyAlignment="1" applyProtection="1">
      <alignment horizontal="left" vertical="top" shrinkToFit="1"/>
      <protection locked="0"/>
    </xf>
    <xf numFmtId="164" fontId="29" fillId="7" borderId="3" xfId="1" applyNumberFormat="1" applyFont="1" applyFill="1" applyBorder="1" applyAlignment="1" applyProtection="1">
      <alignment horizontal="right" vertical="top" shrinkToFit="1" readingOrder="1"/>
      <protection locked="0"/>
    </xf>
    <xf numFmtId="164" fontId="29" fillId="7" borderId="1" xfId="1" applyNumberFormat="1" applyFont="1" applyFill="1" applyBorder="1" applyAlignment="1" applyProtection="1">
      <alignment horizontal="left" vertical="top" shrinkToFit="1" readingOrder="1"/>
      <protection locked="0"/>
    </xf>
    <xf numFmtId="164" fontId="29" fillId="7" borderId="3" xfId="1" applyNumberFormat="1" applyFont="1" applyFill="1" applyBorder="1" applyAlignment="1" applyProtection="1">
      <alignment horizontal="left" vertical="top" shrinkToFit="1" readingOrder="1"/>
      <protection locked="0"/>
    </xf>
    <xf numFmtId="164" fontId="29" fillId="7" borderId="1" xfId="1" applyNumberFormat="1" applyFont="1" applyFill="1" applyBorder="1" applyAlignment="1" applyProtection="1">
      <alignment horizontal="left" vertical="top" wrapText="1" readingOrder="1"/>
      <protection locked="0"/>
    </xf>
    <xf numFmtId="164" fontId="29" fillId="7" borderId="3" xfId="1" applyNumberFormat="1" applyFont="1" applyFill="1" applyBorder="1" applyAlignment="1" applyProtection="1">
      <alignment horizontal="left" vertical="top" wrapText="1" readingOrder="1"/>
      <protection locked="0"/>
    </xf>
    <xf numFmtId="0" fontId="31" fillId="10" borderId="3" xfId="1" applyFont="1" applyFill="1" applyBorder="1" applyAlignment="1" applyProtection="1">
      <alignment vertical="top" wrapText="1" shrinkToFit="1"/>
      <protection locked="0"/>
    </xf>
    <xf numFmtId="0" fontId="31" fillId="10" borderId="1" xfId="1" applyFont="1" applyFill="1" applyBorder="1" applyAlignment="1" applyProtection="1">
      <alignment vertical="top" wrapText="1" shrinkToFit="1"/>
      <protection locked="0"/>
    </xf>
    <xf numFmtId="164" fontId="31" fillId="10" borderId="3" xfId="1" applyNumberFormat="1" applyFont="1" applyFill="1" applyBorder="1" applyAlignment="1" applyProtection="1">
      <alignment horizontal="right" vertical="top" wrapText="1" readingOrder="1"/>
      <protection locked="0"/>
    </xf>
    <xf numFmtId="165" fontId="7" fillId="2" borderId="0" xfId="1" applyNumberFormat="1" applyFill="1"/>
    <xf numFmtId="164" fontId="30" fillId="7" borderId="3" xfId="1" applyNumberFormat="1" applyFont="1" applyFill="1" applyBorder="1" applyAlignment="1" applyProtection="1">
      <alignment horizontal="right" vertical="top" wrapText="1" readingOrder="1"/>
      <protection locked="0"/>
    </xf>
    <xf numFmtId="164" fontId="30" fillId="7" borderId="3" xfId="1" applyNumberFormat="1" applyFont="1" applyFill="1" applyBorder="1" applyAlignment="1" applyProtection="1">
      <alignment horizontal="right" vertical="top" shrinkToFit="1" readingOrder="1"/>
      <protection locked="0"/>
    </xf>
    <xf numFmtId="0" fontId="29" fillId="7" borderId="3" xfId="1" applyFont="1" applyFill="1" applyBorder="1" applyAlignment="1" applyProtection="1">
      <alignment horizontal="right" vertical="top" wrapText="1" shrinkToFit="1"/>
      <protection locked="0"/>
    </xf>
    <xf numFmtId="0" fontId="29" fillId="7" borderId="6" xfId="1" applyFont="1" applyFill="1" applyBorder="1" applyAlignment="1" applyProtection="1">
      <alignment vertical="top" wrapText="1" shrinkToFit="1"/>
      <protection locked="0"/>
    </xf>
    <xf numFmtId="0" fontId="6" fillId="2" borderId="0" xfId="1" applyFont="1" applyFill="1" applyAlignment="1">
      <alignment shrinkToFit="1"/>
    </xf>
    <xf numFmtId="4" fontId="6" fillId="2" borderId="0" xfId="1" applyNumberFormat="1" applyFont="1" applyFill="1" applyAlignment="1">
      <alignment shrinkToFit="1"/>
    </xf>
    <xf numFmtId="164" fontId="29" fillId="7" borderId="2" xfId="1" applyNumberFormat="1" applyFont="1" applyFill="1" applyBorder="1" applyAlignment="1" applyProtection="1">
      <alignment horizontal="right" vertical="top" shrinkToFit="1" readingOrder="1"/>
      <protection locked="0"/>
    </xf>
    <xf numFmtId="0" fontId="6" fillId="2" borderId="0" xfId="1" applyFont="1" applyFill="1"/>
    <xf numFmtId="4" fontId="6" fillId="2" borderId="0" xfId="1" applyNumberFormat="1" applyFont="1" applyFill="1"/>
    <xf numFmtId="0" fontId="33" fillId="10" borderId="3" xfId="1" applyFont="1" applyFill="1" applyBorder="1" applyAlignment="1" applyProtection="1">
      <alignment vertical="top" wrapText="1" shrinkToFit="1"/>
      <protection locked="0"/>
    </xf>
    <xf numFmtId="0" fontId="4" fillId="12" borderId="3" xfId="1" applyNumberFormat="1" applyFont="1" applyFill="1" applyBorder="1" applyAlignment="1" applyProtection="1">
      <alignment horizontal="center" vertical="center" wrapText="1"/>
    </xf>
    <xf numFmtId="0" fontId="12" fillId="12" borderId="3" xfId="1" applyNumberFormat="1" applyFont="1" applyFill="1" applyBorder="1" applyAlignment="1" applyProtection="1">
      <alignment horizontal="center" vertical="center" wrapText="1"/>
    </xf>
    <xf numFmtId="0" fontId="14" fillId="11" borderId="10" xfId="1" applyFont="1" applyFill="1" applyBorder="1" applyAlignment="1" applyProtection="1">
      <alignment horizontal="center" vertical="center" wrapText="1" shrinkToFit="1"/>
      <protection locked="0"/>
    </xf>
    <xf numFmtId="0" fontId="39" fillId="7" borderId="1" xfId="1" applyFont="1" applyFill="1" applyBorder="1" applyAlignment="1" applyProtection="1">
      <alignment horizontal="left" vertical="top" wrapText="1" shrinkToFit="1"/>
      <protection locked="0"/>
    </xf>
    <xf numFmtId="0" fontId="36" fillId="13" borderId="8" xfId="1" applyFont="1" applyFill="1" applyBorder="1" applyAlignment="1" applyProtection="1">
      <alignment vertical="top" wrapText="1" shrinkToFit="1"/>
      <protection locked="0"/>
    </xf>
    <xf numFmtId="0" fontId="36" fillId="13" borderId="9" xfId="1" applyFont="1" applyFill="1" applyBorder="1" applyAlignment="1" applyProtection="1">
      <alignment vertical="top" wrapText="1" shrinkToFit="1"/>
      <protection locked="0"/>
    </xf>
    <xf numFmtId="164" fontId="36" fillId="13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36" fillId="14" borderId="8" xfId="1" applyFont="1" applyFill="1" applyBorder="1" applyAlignment="1" applyProtection="1">
      <alignment vertical="top" wrapText="1" shrinkToFit="1"/>
      <protection locked="0"/>
    </xf>
    <xf numFmtId="0" fontId="36" fillId="14" borderId="9" xfId="1" applyFont="1" applyFill="1" applyBorder="1" applyAlignment="1" applyProtection="1">
      <alignment vertical="top" wrapText="1" shrinkToFit="1"/>
      <protection locked="0"/>
    </xf>
    <xf numFmtId="164" fontId="36" fillId="14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36" fillId="15" borderId="8" xfId="1" applyFont="1" applyFill="1" applyBorder="1" applyAlignment="1" applyProtection="1">
      <alignment vertical="top" wrapText="1" shrinkToFit="1"/>
      <protection locked="0"/>
    </xf>
    <xf numFmtId="0" fontId="36" fillId="15" borderId="9" xfId="1" applyFont="1" applyFill="1" applyBorder="1" applyAlignment="1" applyProtection="1">
      <alignment vertical="top" wrapText="1" shrinkToFit="1"/>
      <protection locked="0"/>
    </xf>
    <xf numFmtId="164" fontId="36" fillId="15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Alignment="1">
      <alignment vertical="center" wrapText="1"/>
    </xf>
    <xf numFmtId="9" fontId="4" fillId="3" borderId="3" xfId="0" applyNumberFormat="1" applyFont="1" applyFill="1" applyBorder="1" applyAlignment="1">
      <alignment horizontal="right"/>
    </xf>
    <xf numFmtId="9" fontId="4" fillId="2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 applyProtection="1">
      <alignment horizontal="center" vertical="center" wrapText="1"/>
    </xf>
    <xf numFmtId="9" fontId="22" fillId="0" borderId="3" xfId="0" applyNumberFormat="1" applyFont="1" applyFill="1" applyBorder="1" applyAlignment="1" applyProtection="1">
      <alignment horizontal="center" vertical="center" wrapText="1"/>
    </xf>
    <xf numFmtId="9" fontId="40" fillId="0" borderId="3" xfId="0" applyNumberFormat="1" applyFont="1" applyFill="1" applyBorder="1" applyAlignment="1" applyProtection="1">
      <alignment horizontal="center" vertical="center" wrapText="1"/>
    </xf>
    <xf numFmtId="9" fontId="24" fillId="0" borderId="3" xfId="0" applyNumberFormat="1" applyFont="1" applyBorder="1" applyAlignment="1">
      <alignment horizontal="center" vertical="center"/>
    </xf>
    <xf numFmtId="9" fontId="22" fillId="2" borderId="3" xfId="0" applyNumberFormat="1" applyFont="1" applyFill="1" applyBorder="1" applyAlignment="1" applyProtection="1">
      <alignment horizontal="center" vertical="center" wrapText="1"/>
    </xf>
    <xf numFmtId="0" fontId="26" fillId="2" borderId="3" xfId="0" quotePrefix="1" applyFont="1" applyFill="1" applyBorder="1" applyAlignment="1">
      <alignment horizontal="left" vertical="center" shrinkToFi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41" fillId="2" borderId="3" xfId="0" applyNumberFormat="1" applyFont="1" applyFill="1" applyBorder="1" applyAlignment="1" applyProtection="1">
      <alignment vertical="center" wrapText="1"/>
    </xf>
    <xf numFmtId="0" fontId="25" fillId="2" borderId="3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8" fillId="3" borderId="1" xfId="0" quotePrefix="1" applyNumberFormat="1" applyFont="1" applyFill="1" applyBorder="1" applyAlignment="1" applyProtection="1">
      <alignment horizontal="left" vertical="center" wrapText="1" shrinkToFit="1"/>
    </xf>
    <xf numFmtId="0" fontId="26" fillId="3" borderId="2" xfId="0" applyNumberFormat="1" applyFont="1" applyFill="1" applyBorder="1" applyAlignment="1" applyProtection="1">
      <alignment vertical="center" wrapText="1" shrinkToFi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left" vertical="center"/>
    </xf>
    <xf numFmtId="0" fontId="6" fillId="0" borderId="4" xfId="0" quotePrefix="1" applyFont="1" applyFill="1" applyBorder="1" applyAlignment="1">
      <alignment horizontal="left" vertical="center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6" fillId="0" borderId="2" xfId="0" quotePrefix="1" applyNumberFormat="1" applyFont="1" applyFill="1" applyBorder="1" applyAlignment="1" applyProtection="1">
      <alignment horizontal="left" vertical="center" wrapText="1"/>
    </xf>
    <xf numFmtId="0" fontId="6" fillId="0" borderId="4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3" borderId="1" xfId="0" quotePrefix="1" applyNumberFormat="1" applyFont="1" applyFill="1" applyBorder="1" applyAlignment="1" applyProtection="1">
      <alignment horizontal="left" vertical="center" wrapText="1"/>
    </xf>
    <xf numFmtId="0" fontId="6" fillId="3" borderId="2" xfId="0" quotePrefix="1" applyNumberFormat="1" applyFont="1" applyFill="1" applyBorder="1" applyAlignment="1" applyProtection="1">
      <alignment horizontal="left" vertical="center" wrapText="1"/>
    </xf>
    <xf numFmtId="0" fontId="6" fillId="3" borderId="4" xfId="0" quotePrefix="1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2" xfId="0" applyNumberFormat="1" applyFont="1" applyFill="1" applyBorder="1" applyAlignment="1" applyProtection="1">
      <alignment horizontal="left" vertical="center" shrinkToFit="1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7" fillId="3" borderId="2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>
      <alignment wrapText="1" shrinkToFit="1"/>
    </xf>
    <xf numFmtId="0" fontId="4" fillId="4" borderId="1" xfId="0" applyNumberFormat="1" applyFont="1" applyFill="1" applyBorder="1" applyAlignment="1" applyProtection="1">
      <alignment horizontal="left" vertical="center" shrinkToFit="1"/>
    </xf>
    <xf numFmtId="0" fontId="4" fillId="4" borderId="2" xfId="0" applyNumberFormat="1" applyFont="1" applyFill="1" applyBorder="1" applyAlignment="1" applyProtection="1">
      <alignment horizontal="left" vertical="center" shrinkToFit="1"/>
    </xf>
    <xf numFmtId="0" fontId="4" fillId="4" borderId="4" xfId="0" applyNumberFormat="1" applyFont="1" applyFill="1" applyBorder="1" applyAlignment="1" applyProtection="1">
      <alignment horizontal="left" vertical="center" shrinkToFit="1"/>
    </xf>
    <xf numFmtId="0" fontId="4" fillId="3" borderId="1" xfId="0" applyNumberFormat="1" applyFont="1" applyFill="1" applyBorder="1" applyAlignment="1" applyProtection="1">
      <alignment horizontal="left" vertical="center" shrinkToFit="1"/>
    </xf>
    <xf numFmtId="0" fontId="4" fillId="3" borderId="2" xfId="0" applyNumberFormat="1" applyFont="1" applyFill="1" applyBorder="1" applyAlignment="1" applyProtection="1">
      <alignment horizontal="left" vertical="center" shrinkToFit="1"/>
    </xf>
    <xf numFmtId="0" fontId="4" fillId="3" borderId="4" xfId="0" applyNumberFormat="1" applyFont="1" applyFill="1" applyBorder="1" applyAlignment="1" applyProtection="1">
      <alignment horizontal="left" vertical="center" shrinkToFit="1"/>
    </xf>
    <xf numFmtId="0" fontId="6" fillId="5" borderId="1" xfId="0" quotePrefix="1" applyNumberFormat="1" applyFont="1" applyFill="1" applyBorder="1" applyAlignment="1" applyProtection="1">
      <alignment horizontal="left" vertical="center" wrapText="1"/>
    </xf>
    <xf numFmtId="0" fontId="7" fillId="5" borderId="2" xfId="0" applyNumberFormat="1" applyFont="1" applyFill="1" applyBorder="1" applyAlignment="1" applyProtection="1">
      <alignment vertical="center" wrapText="1"/>
    </xf>
    <xf numFmtId="0" fontId="4" fillId="5" borderId="1" xfId="0" applyNumberFormat="1" applyFont="1" applyFill="1" applyBorder="1" applyAlignment="1" applyProtection="1">
      <alignment horizontal="left" vertical="center" shrinkToFit="1"/>
    </xf>
    <xf numFmtId="0" fontId="4" fillId="5" borderId="2" xfId="0" applyNumberFormat="1" applyFont="1" applyFill="1" applyBorder="1" applyAlignment="1" applyProtection="1">
      <alignment horizontal="left" vertical="center" shrinkToFit="1"/>
    </xf>
    <xf numFmtId="0" fontId="4" fillId="5" borderId="4" xfId="0" applyNumberFormat="1" applyFont="1" applyFill="1" applyBorder="1" applyAlignment="1" applyProtection="1">
      <alignment horizontal="left" vertical="center" shrinkToFit="1"/>
    </xf>
    <xf numFmtId="0" fontId="15" fillId="3" borderId="1" xfId="0" quotePrefix="1" applyNumberFormat="1" applyFont="1" applyFill="1" applyBorder="1" applyAlignment="1" applyProtection="1">
      <alignment horizontal="left" vertical="center" wrapText="1" shrinkToFit="1"/>
    </xf>
    <xf numFmtId="0" fontId="21" fillId="3" borderId="2" xfId="0" applyNumberFormat="1" applyFont="1" applyFill="1" applyBorder="1" applyAlignment="1" applyProtection="1">
      <alignment vertical="center" wrapText="1" shrinkToFit="1"/>
    </xf>
    <xf numFmtId="0" fontId="18" fillId="0" borderId="1" xfId="0" applyFont="1" applyBorder="1" applyAlignment="1">
      <alignment shrinkToFit="1"/>
    </xf>
    <xf numFmtId="0" fontId="18" fillId="0" borderId="4" xfId="0" applyFont="1" applyBorder="1" applyAlignment="1">
      <alignment shrinkToFit="1"/>
    </xf>
    <xf numFmtId="0" fontId="19" fillId="0" borderId="1" xfId="0" applyFont="1" applyBorder="1" applyAlignment="1"/>
    <xf numFmtId="0" fontId="19" fillId="0" borderId="4" xfId="0" applyFont="1" applyBorder="1" applyAlignment="1"/>
    <xf numFmtId="0" fontId="18" fillId="0" borderId="1" xfId="0" applyFont="1" applyBorder="1" applyAlignment="1"/>
    <xf numFmtId="0" fontId="18" fillId="0" borderId="4" xfId="0" applyFont="1" applyBorder="1" applyAlignment="1"/>
    <xf numFmtId="0" fontId="19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/>
    <xf numFmtId="0" fontId="19" fillId="0" borderId="1" xfId="0" applyFont="1" applyBorder="1" applyAlignment="1">
      <alignment shrinkToFit="1"/>
    </xf>
    <xf numFmtId="0" fontId="19" fillId="0" borderId="4" xfId="0" applyFont="1" applyBorder="1" applyAlignment="1">
      <alignment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 applyProtection="1">
      <alignment horizontal="center" vertical="center" wrapText="1"/>
    </xf>
    <xf numFmtId="0" fontId="32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 shrinkToFit="1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1" fillId="0" borderId="5" xfId="0" applyNumberFormat="1" applyFont="1" applyFill="1" applyBorder="1" applyAlignment="1" applyProtection="1">
      <alignment horizontal="center" vertical="center" wrapText="1" shrinkToFit="1"/>
    </xf>
    <xf numFmtId="0" fontId="1" fillId="0" borderId="5" xfId="0" applyFont="1" applyBorder="1" applyAlignment="1">
      <alignment vertical="center" shrinkToFi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left" vertical="top" wrapText="1"/>
    </xf>
    <xf numFmtId="0" fontId="37" fillId="0" borderId="0" xfId="1" applyFont="1" applyAlignment="1" applyProtection="1">
      <alignment horizontal="left" vertical="top" wrapText="1" readingOrder="1"/>
      <protection locked="0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A4" sqref="A4:I30"/>
    </sheetView>
  </sheetViews>
  <sheetFormatPr defaultRowHeight="15" x14ac:dyDescent="0.25"/>
  <cols>
    <col min="4" max="4" width="6.5703125" customWidth="1"/>
    <col min="5" max="5" width="4.28515625" hidden="1" customWidth="1"/>
    <col min="6" max="6" width="10.85546875" bestFit="1" customWidth="1"/>
    <col min="7" max="7" width="10.140625" bestFit="1" customWidth="1"/>
    <col min="8" max="8" width="9.140625" bestFit="1" customWidth="1"/>
  </cols>
  <sheetData>
    <row r="1" spans="1:14" ht="35.450000000000003" customHeight="1" x14ac:dyDescent="0.25">
      <c r="A1" s="180" t="s">
        <v>166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25.5" customHeight="1" x14ac:dyDescent="0.25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6"/>
      <c r="M2" s="186"/>
      <c r="N2" s="186"/>
    </row>
    <row r="3" spans="1:14" ht="15.75" x14ac:dyDescent="0.25">
      <c r="A3" s="60"/>
      <c r="B3" s="60"/>
      <c r="C3" s="60"/>
      <c r="D3" s="60"/>
      <c r="E3" s="60"/>
      <c r="F3" s="60"/>
      <c r="G3" s="81"/>
      <c r="H3" s="60"/>
      <c r="I3" s="60"/>
      <c r="J3" s="60"/>
      <c r="K3" s="60"/>
      <c r="L3" s="57"/>
      <c r="M3" s="57"/>
      <c r="N3" s="57"/>
    </row>
    <row r="4" spans="1:14" ht="15.75" x14ac:dyDescent="0.25">
      <c r="A4" s="180" t="s">
        <v>60</v>
      </c>
      <c r="B4" s="181"/>
      <c r="C4" s="181"/>
      <c r="D4" s="181"/>
      <c r="E4" s="181"/>
      <c r="F4" s="181"/>
      <c r="G4" s="181"/>
      <c r="H4" s="181"/>
      <c r="I4" s="181"/>
      <c r="J4" s="168"/>
      <c r="K4" s="168"/>
      <c r="L4" s="168"/>
      <c r="M4" s="168"/>
      <c r="N4" s="168"/>
    </row>
    <row r="5" spans="1:14" ht="25.5" x14ac:dyDescent="0.25">
      <c r="A5" s="1"/>
      <c r="B5" s="2"/>
      <c r="C5" s="2"/>
      <c r="D5" s="3"/>
      <c r="E5" s="4"/>
      <c r="F5" s="22" t="s">
        <v>81</v>
      </c>
      <c r="G5" s="22" t="s">
        <v>163</v>
      </c>
      <c r="H5" s="58" t="s">
        <v>164</v>
      </c>
      <c r="I5" s="58" t="s">
        <v>165</v>
      </c>
      <c r="J5" s="5"/>
    </row>
    <row r="6" spans="1:14" ht="15.75" x14ac:dyDescent="0.25">
      <c r="A6" s="187" t="s">
        <v>0</v>
      </c>
      <c r="B6" s="188"/>
      <c r="C6" s="188"/>
      <c r="D6" s="188"/>
      <c r="E6" s="189"/>
      <c r="F6" s="6">
        <f>F7+F8</f>
        <v>2032859</v>
      </c>
      <c r="G6" s="6">
        <f>F7+(G7+G8)</f>
        <v>2000130</v>
      </c>
      <c r="H6" s="169">
        <f>G6/F6</f>
        <v>0.9839000147083492</v>
      </c>
      <c r="I6" s="6">
        <f t="shared" ref="I6" si="0">I7+I8</f>
        <v>2000130</v>
      </c>
      <c r="J6" s="5"/>
    </row>
    <row r="7" spans="1:14" ht="15.75" x14ac:dyDescent="0.25">
      <c r="A7" s="190" t="s">
        <v>1</v>
      </c>
      <c r="B7" s="191"/>
      <c r="C7" s="191"/>
      <c r="D7" s="191"/>
      <c r="E7" s="192"/>
      <c r="F7" s="7">
        <v>2032859</v>
      </c>
      <c r="G7" s="7">
        <v>-32729</v>
      </c>
      <c r="H7" s="169">
        <f t="shared" ref="H7:H12" si="1">G7/F7</f>
        <v>-1.6099985291650822E-2</v>
      </c>
      <c r="I7" s="7">
        <f>F7+G7</f>
        <v>2000130</v>
      </c>
      <c r="J7" s="5"/>
    </row>
    <row r="8" spans="1:14" ht="15.75" x14ac:dyDescent="0.25">
      <c r="A8" s="193" t="s">
        <v>2</v>
      </c>
      <c r="B8" s="194"/>
      <c r="C8" s="194"/>
      <c r="D8" s="194"/>
      <c r="E8" s="195"/>
      <c r="F8" s="7">
        <v>0</v>
      </c>
      <c r="G8" s="7">
        <v>0</v>
      </c>
      <c r="H8" s="169">
        <v>0</v>
      </c>
      <c r="I8" s="7">
        <v>0</v>
      </c>
      <c r="J8" s="5"/>
    </row>
    <row r="9" spans="1:14" ht="15.75" x14ac:dyDescent="0.25">
      <c r="A9" s="8" t="s">
        <v>3</v>
      </c>
      <c r="B9" s="9"/>
      <c r="C9" s="9"/>
      <c r="D9" s="9"/>
      <c r="E9" s="9"/>
      <c r="F9" s="6">
        <f>F10+F11</f>
        <v>2038963</v>
      </c>
      <c r="G9" s="6">
        <f>F9+(G10+G11)</f>
        <v>2006234</v>
      </c>
      <c r="H9" s="169">
        <f t="shared" si="1"/>
        <v>0.98394821289057233</v>
      </c>
      <c r="I9" s="6">
        <f t="shared" ref="I9" si="2">I10+I11</f>
        <v>2006234</v>
      </c>
      <c r="J9" s="5"/>
    </row>
    <row r="10" spans="1:14" ht="15.75" x14ac:dyDescent="0.25">
      <c r="A10" s="196" t="s">
        <v>4</v>
      </c>
      <c r="B10" s="197"/>
      <c r="C10" s="197"/>
      <c r="D10" s="197"/>
      <c r="E10" s="198"/>
      <c r="F10" s="7">
        <v>2008818</v>
      </c>
      <c r="G10" s="7">
        <v>-35236</v>
      </c>
      <c r="H10" s="169">
        <f t="shared" si="1"/>
        <v>-1.7540663215881179E-2</v>
      </c>
      <c r="I10" s="7">
        <v>1973582</v>
      </c>
      <c r="J10" s="5"/>
    </row>
    <row r="11" spans="1:14" ht="15.75" x14ac:dyDescent="0.25">
      <c r="A11" s="199" t="s">
        <v>5</v>
      </c>
      <c r="B11" s="200"/>
      <c r="C11" s="200"/>
      <c r="D11" s="200"/>
      <c r="E11" s="201"/>
      <c r="F11" s="10">
        <v>30145</v>
      </c>
      <c r="G11" s="10">
        <v>2507</v>
      </c>
      <c r="H11" s="169">
        <f t="shared" si="1"/>
        <v>8.3164703931000172E-2</v>
      </c>
      <c r="I11" s="7">
        <f>F11+G11</f>
        <v>32652</v>
      </c>
      <c r="J11" s="5"/>
    </row>
    <row r="12" spans="1:14" ht="15.75" x14ac:dyDescent="0.25">
      <c r="A12" s="202" t="s">
        <v>6</v>
      </c>
      <c r="B12" s="203"/>
      <c r="C12" s="203"/>
      <c r="D12" s="203"/>
      <c r="E12" s="204"/>
      <c r="F12" s="11">
        <f>F6-F9</f>
        <v>-6104</v>
      </c>
      <c r="G12" s="11">
        <f>G6-G9</f>
        <v>-6104</v>
      </c>
      <c r="H12" s="169">
        <f t="shared" si="1"/>
        <v>1</v>
      </c>
      <c r="I12" s="11">
        <f t="shared" ref="I12" si="3">I6-I9</f>
        <v>-6104</v>
      </c>
      <c r="J12" s="5"/>
    </row>
    <row r="13" spans="1:14" ht="15.75" x14ac:dyDescent="0.25">
      <c r="A13" s="205" t="s">
        <v>7</v>
      </c>
      <c r="B13" s="206"/>
      <c r="C13" s="206"/>
      <c r="D13" s="206"/>
      <c r="E13" s="206"/>
      <c r="F13" s="206"/>
      <c r="G13" s="206"/>
      <c r="H13" s="206"/>
      <c r="I13" s="206"/>
      <c r="J13" s="5"/>
    </row>
    <row r="14" spans="1:14" ht="25.5" x14ac:dyDescent="0.25">
      <c r="A14" s="1"/>
      <c r="B14" s="2"/>
      <c r="C14" s="2"/>
      <c r="D14" s="3"/>
      <c r="E14" s="4"/>
      <c r="F14" s="22" t="s">
        <v>81</v>
      </c>
      <c r="G14" s="22" t="s">
        <v>163</v>
      </c>
      <c r="H14" s="58" t="s">
        <v>164</v>
      </c>
      <c r="I14" s="58" t="s">
        <v>165</v>
      </c>
      <c r="J14" s="5"/>
    </row>
    <row r="15" spans="1:14" ht="15.75" x14ac:dyDescent="0.25">
      <c r="A15" s="184" t="s">
        <v>8</v>
      </c>
      <c r="B15" s="207"/>
      <c r="C15" s="207"/>
      <c r="D15" s="207"/>
      <c r="E15" s="208"/>
      <c r="F15" s="10">
        <v>0</v>
      </c>
      <c r="G15" s="10">
        <v>0</v>
      </c>
      <c r="H15" s="10">
        <v>0</v>
      </c>
      <c r="I15" s="10">
        <v>0</v>
      </c>
      <c r="J15" s="5"/>
    </row>
    <row r="16" spans="1:14" ht="15.75" x14ac:dyDescent="0.25">
      <c r="A16" s="184" t="s">
        <v>9</v>
      </c>
      <c r="B16" s="185"/>
      <c r="C16" s="185"/>
      <c r="D16" s="185"/>
      <c r="E16" s="185"/>
      <c r="F16" s="10">
        <v>0</v>
      </c>
      <c r="G16" s="10">
        <v>0</v>
      </c>
      <c r="H16" s="10">
        <v>0</v>
      </c>
      <c r="I16" s="10">
        <v>0</v>
      </c>
      <c r="J16" s="5"/>
    </row>
    <row r="17" spans="1:10" ht="15.75" x14ac:dyDescent="0.25">
      <c r="A17" s="202" t="s">
        <v>10</v>
      </c>
      <c r="B17" s="209"/>
      <c r="C17" s="209"/>
      <c r="D17" s="209"/>
      <c r="E17" s="209"/>
      <c r="F17" s="6">
        <v>0</v>
      </c>
      <c r="G17" s="6">
        <v>0</v>
      </c>
      <c r="H17" s="6">
        <v>0</v>
      </c>
      <c r="I17" s="6">
        <v>0</v>
      </c>
      <c r="J17" s="5"/>
    </row>
    <row r="18" spans="1:10" ht="24" customHeight="1" x14ac:dyDescent="0.25">
      <c r="A18" s="202" t="s">
        <v>12</v>
      </c>
      <c r="B18" s="209"/>
      <c r="C18" s="209"/>
      <c r="D18" s="209"/>
      <c r="E18" s="209"/>
      <c r="F18" s="6">
        <v>-6104</v>
      </c>
      <c r="G18" s="6">
        <v>0</v>
      </c>
      <c r="H18" s="6">
        <v>0</v>
      </c>
      <c r="I18" s="6">
        <v>0</v>
      </c>
    </row>
    <row r="19" spans="1:10" ht="22.15" customHeight="1" x14ac:dyDescent="0.25">
      <c r="A19" s="210" t="s">
        <v>67</v>
      </c>
      <c r="B19" s="211"/>
      <c r="C19" s="211"/>
      <c r="D19" s="211"/>
      <c r="E19" s="211"/>
      <c r="F19" s="211"/>
      <c r="G19" s="211"/>
      <c r="H19" s="211"/>
      <c r="I19" s="211"/>
      <c r="J19" s="5"/>
    </row>
    <row r="20" spans="1:10" ht="25.5" x14ac:dyDescent="0.25">
      <c r="A20" s="1"/>
      <c r="B20" s="2"/>
      <c r="C20" s="2"/>
      <c r="D20" s="3"/>
      <c r="E20" s="4"/>
      <c r="F20" s="22" t="s">
        <v>81</v>
      </c>
      <c r="G20" s="22" t="s">
        <v>163</v>
      </c>
      <c r="H20" s="58" t="s">
        <v>164</v>
      </c>
      <c r="I20" s="58" t="s">
        <v>165</v>
      </c>
      <c r="J20" s="5"/>
    </row>
    <row r="21" spans="1:10" x14ac:dyDescent="0.25">
      <c r="A21" s="212" t="s">
        <v>69</v>
      </c>
      <c r="B21" s="213"/>
      <c r="C21" s="213"/>
      <c r="D21" s="213"/>
      <c r="E21" s="214"/>
      <c r="F21" s="16">
        <v>6104</v>
      </c>
      <c r="G21" s="16">
        <v>0</v>
      </c>
      <c r="H21" s="16">
        <v>0</v>
      </c>
      <c r="I21" s="17">
        <v>0</v>
      </c>
    </row>
    <row r="22" spans="1:10" x14ac:dyDescent="0.25">
      <c r="A22" s="215" t="s">
        <v>70</v>
      </c>
      <c r="B22" s="216"/>
      <c r="C22" s="216"/>
      <c r="D22" s="216"/>
      <c r="E22" s="217"/>
      <c r="F22" s="18">
        <v>0</v>
      </c>
      <c r="G22" s="18">
        <v>0</v>
      </c>
      <c r="H22" s="18">
        <v>0</v>
      </c>
      <c r="I22" s="11">
        <v>0</v>
      </c>
    </row>
    <row r="23" spans="1:10" ht="45" customHeight="1" x14ac:dyDescent="0.25">
      <c r="A23" s="223" t="s">
        <v>71</v>
      </c>
      <c r="B23" s="224"/>
      <c r="C23" s="224"/>
      <c r="D23" s="224"/>
      <c r="E23" s="224"/>
      <c r="F23" s="82">
        <f>F12+F17+F21-F22</f>
        <v>0</v>
      </c>
      <c r="G23" s="82">
        <f>G12+G17+G21-G22</f>
        <v>-6104</v>
      </c>
      <c r="H23" s="82">
        <f>H12+H17+H21-H22</f>
        <v>1</v>
      </c>
      <c r="I23" s="82">
        <f>I12+I17+I21-I22</f>
        <v>-6104</v>
      </c>
    </row>
    <row r="24" spans="1:10" ht="15.75" x14ac:dyDescent="0.25">
      <c r="A24" s="210" t="s">
        <v>79</v>
      </c>
      <c r="B24" s="211"/>
      <c r="C24" s="211"/>
      <c r="D24" s="211"/>
      <c r="E24" s="211"/>
      <c r="F24" s="211"/>
      <c r="G24" s="211"/>
      <c r="H24" s="211"/>
      <c r="I24" s="211"/>
      <c r="J24" s="19"/>
    </row>
    <row r="25" spans="1:10" ht="18" x14ac:dyDescent="0.25">
      <c r="A25" s="15"/>
      <c r="B25" s="13"/>
      <c r="C25" s="13"/>
      <c r="D25" s="13"/>
      <c r="E25" s="13"/>
      <c r="F25" s="14"/>
      <c r="G25" s="14"/>
      <c r="H25" s="14"/>
      <c r="I25" s="14"/>
    </row>
    <row r="26" spans="1:10" ht="25.5" x14ac:dyDescent="0.25">
      <c r="A26" s="1"/>
      <c r="B26" s="2"/>
      <c r="C26" s="2"/>
      <c r="D26" s="3"/>
      <c r="E26" s="4"/>
      <c r="F26" s="22" t="s">
        <v>81</v>
      </c>
      <c r="G26" s="22" t="s">
        <v>163</v>
      </c>
      <c r="H26" s="58" t="s">
        <v>164</v>
      </c>
      <c r="I26" s="58" t="s">
        <v>165</v>
      </c>
    </row>
    <row r="27" spans="1:10" x14ac:dyDescent="0.25">
      <c r="A27" s="212" t="s">
        <v>68</v>
      </c>
      <c r="B27" s="213"/>
      <c r="C27" s="213"/>
      <c r="D27" s="213"/>
      <c r="E27" s="214"/>
      <c r="F27" s="16">
        <v>6104</v>
      </c>
      <c r="G27" s="16">
        <v>0</v>
      </c>
      <c r="H27" s="16">
        <v>0</v>
      </c>
      <c r="I27" s="17">
        <v>0</v>
      </c>
    </row>
    <row r="28" spans="1:10" x14ac:dyDescent="0.25">
      <c r="A28" s="220" t="s">
        <v>11</v>
      </c>
      <c r="B28" s="221"/>
      <c r="C28" s="221"/>
      <c r="D28" s="221"/>
      <c r="E28" s="222"/>
      <c r="F28" s="68">
        <v>6104</v>
      </c>
      <c r="G28" s="68">
        <v>0</v>
      </c>
      <c r="H28" s="68">
        <v>0</v>
      </c>
      <c r="I28" s="69">
        <v>0</v>
      </c>
    </row>
    <row r="29" spans="1:10" x14ac:dyDescent="0.25">
      <c r="A29" s="218" t="s">
        <v>72</v>
      </c>
      <c r="B29" s="219"/>
      <c r="C29" s="219"/>
      <c r="D29" s="219"/>
      <c r="E29" s="219"/>
      <c r="F29" s="70">
        <v>0</v>
      </c>
      <c r="G29" s="70">
        <v>0</v>
      </c>
      <c r="H29" s="70">
        <v>0</v>
      </c>
      <c r="I29" s="70">
        <v>0</v>
      </c>
    </row>
    <row r="30" spans="1:10" ht="22.5" customHeight="1" x14ac:dyDescent="0.25">
      <c r="A30" s="182" t="s">
        <v>73</v>
      </c>
      <c r="B30" s="183"/>
      <c r="C30" s="183"/>
      <c r="D30" s="183"/>
      <c r="E30" s="183"/>
      <c r="F30" s="82">
        <f t="shared" ref="F30:I30" si="4">F27-F28+F29</f>
        <v>0</v>
      </c>
      <c r="G30" s="82">
        <f t="shared" si="4"/>
        <v>0</v>
      </c>
      <c r="H30" s="82">
        <f t="shared" si="4"/>
        <v>0</v>
      </c>
      <c r="I30" s="82">
        <f t="shared" si="4"/>
        <v>0</v>
      </c>
    </row>
  </sheetData>
  <mergeCells count="23">
    <mergeCell ref="A18:E18"/>
    <mergeCell ref="A22:E22"/>
    <mergeCell ref="A29:E29"/>
    <mergeCell ref="A24:I24"/>
    <mergeCell ref="A27:E27"/>
    <mergeCell ref="A28:E28"/>
    <mergeCell ref="A23:E23"/>
    <mergeCell ref="A4:I4"/>
    <mergeCell ref="A30:E30"/>
    <mergeCell ref="A16:E16"/>
    <mergeCell ref="A1:N1"/>
    <mergeCell ref="A2:N2"/>
    <mergeCell ref="A6:E6"/>
    <mergeCell ref="A7:E7"/>
    <mergeCell ref="A8:E8"/>
    <mergeCell ref="A10:E10"/>
    <mergeCell ref="A11:E11"/>
    <mergeCell ref="A12:E12"/>
    <mergeCell ref="A13:I13"/>
    <mergeCell ref="A15:E15"/>
    <mergeCell ref="A17:E17"/>
    <mergeCell ref="A19:I19"/>
    <mergeCell ref="A21:E21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view="pageLayout" topLeftCell="A21" zoomScaleNormal="100" workbookViewId="0">
      <selection activeCell="A31" sqref="A31:G69"/>
    </sheetView>
  </sheetViews>
  <sheetFormatPr defaultRowHeight="15" x14ac:dyDescent="0.25"/>
  <cols>
    <col min="1" max="1" width="3.7109375" customWidth="1"/>
    <col min="2" max="2" width="2.85546875" customWidth="1"/>
    <col min="3" max="3" width="23.42578125" style="20" customWidth="1"/>
    <col min="4" max="7" width="10.28515625" customWidth="1"/>
  </cols>
  <sheetData>
    <row r="1" spans="1:13" ht="44.45" customHeight="1" x14ac:dyDescent="0.25">
      <c r="A1" s="180" t="s">
        <v>166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2.9" customHeight="1" x14ac:dyDescent="0.25">
      <c r="A2" s="205" t="s">
        <v>62</v>
      </c>
      <c r="B2" s="205"/>
      <c r="C2" s="205"/>
      <c r="D2" s="205"/>
      <c r="E2" s="186"/>
    </row>
    <row r="3" spans="1:13" ht="37.15" customHeight="1" x14ac:dyDescent="0.25">
      <c r="A3" s="205" t="s">
        <v>61</v>
      </c>
      <c r="B3" s="206"/>
      <c r="C3" s="206"/>
      <c r="D3" s="206"/>
      <c r="E3" s="206"/>
    </row>
    <row r="4" spans="1:13" ht="43.5" customHeight="1" x14ac:dyDescent="0.25">
      <c r="A4" s="247" t="s">
        <v>83</v>
      </c>
      <c r="B4" s="248"/>
      <c r="C4" s="248"/>
      <c r="D4" s="248"/>
      <c r="E4" s="248"/>
      <c r="F4" s="248"/>
      <c r="G4" s="248"/>
    </row>
    <row r="5" spans="1:13" ht="36" x14ac:dyDescent="0.25">
      <c r="A5" s="58" t="s">
        <v>13</v>
      </c>
      <c r="B5" s="72" t="s">
        <v>14</v>
      </c>
      <c r="C5" s="44" t="s">
        <v>16</v>
      </c>
      <c r="D5" s="22" t="s">
        <v>81</v>
      </c>
      <c r="E5" s="22" t="s">
        <v>163</v>
      </c>
      <c r="F5" s="171" t="s">
        <v>164</v>
      </c>
      <c r="G5" s="58" t="s">
        <v>165</v>
      </c>
    </row>
    <row r="6" spans="1:13" ht="17.100000000000001" customHeight="1" x14ac:dyDescent="0.25">
      <c r="A6" s="24">
        <v>6</v>
      </c>
      <c r="B6" s="24"/>
      <c r="C6" s="45" t="s">
        <v>17</v>
      </c>
      <c r="D6" s="26">
        <f t="shared" ref="D6:G6" si="0">D7+D8+D9+D10+D11+D12</f>
        <v>2032859</v>
      </c>
      <c r="E6" s="26">
        <f t="shared" si="0"/>
        <v>-32729</v>
      </c>
      <c r="F6" s="170">
        <f>E6/D6</f>
        <v>-1.6099985291650822E-2</v>
      </c>
      <c r="G6" s="26">
        <f t="shared" si="0"/>
        <v>2000130</v>
      </c>
    </row>
    <row r="7" spans="1:13" ht="17.100000000000001" customHeight="1" x14ac:dyDescent="0.25">
      <c r="A7" s="27"/>
      <c r="B7" s="27">
        <v>63</v>
      </c>
      <c r="C7" s="177" t="s">
        <v>18</v>
      </c>
      <c r="D7" s="29">
        <v>1610738</v>
      </c>
      <c r="E7" s="29">
        <v>-15408</v>
      </c>
      <c r="F7" s="170">
        <f t="shared" ref="F7:F11" si="1">E7/D7</f>
        <v>-9.5658015145852395E-3</v>
      </c>
      <c r="G7" s="29">
        <f>D7+E7</f>
        <v>1595330</v>
      </c>
      <c r="H7" s="30"/>
      <c r="I7" s="30"/>
      <c r="J7" s="30"/>
      <c r="K7" s="30"/>
      <c r="L7" s="30"/>
      <c r="M7" s="30"/>
    </row>
    <row r="8" spans="1:13" ht="17.100000000000001" customHeight="1" x14ac:dyDescent="0.25">
      <c r="A8" s="31"/>
      <c r="B8" s="32">
        <v>64</v>
      </c>
      <c r="C8" s="177" t="s">
        <v>45</v>
      </c>
      <c r="D8" s="29">
        <v>1</v>
      </c>
      <c r="E8" s="29">
        <v>0</v>
      </c>
      <c r="F8" s="170">
        <f t="shared" si="1"/>
        <v>0</v>
      </c>
      <c r="G8" s="29">
        <f t="shared" ref="G8:G11" si="2">D8+E8</f>
        <v>1</v>
      </c>
      <c r="H8" s="30"/>
      <c r="I8" s="30"/>
      <c r="J8" s="30"/>
      <c r="K8" s="30"/>
      <c r="L8" s="30"/>
      <c r="M8" s="30"/>
    </row>
    <row r="9" spans="1:13" ht="17.100000000000001" customHeight="1" x14ac:dyDescent="0.25">
      <c r="A9" s="31"/>
      <c r="B9" s="32">
        <v>65</v>
      </c>
      <c r="C9" s="177" t="s">
        <v>19</v>
      </c>
      <c r="D9" s="29">
        <v>67700</v>
      </c>
      <c r="E9" s="29">
        <v>-5000</v>
      </c>
      <c r="F9" s="170">
        <f t="shared" si="1"/>
        <v>-7.3855243722304287E-2</v>
      </c>
      <c r="G9" s="29">
        <f t="shared" si="2"/>
        <v>62700</v>
      </c>
      <c r="H9" s="30"/>
      <c r="I9" s="30"/>
      <c r="J9" s="30"/>
      <c r="K9" s="30"/>
      <c r="L9" s="30"/>
      <c r="M9" s="30"/>
    </row>
    <row r="10" spans="1:13" ht="17.100000000000001" customHeight="1" x14ac:dyDescent="0.25">
      <c r="A10" s="27"/>
      <c r="B10" s="27">
        <v>66</v>
      </c>
      <c r="C10" s="177" t="s">
        <v>20</v>
      </c>
      <c r="D10" s="29">
        <v>21680</v>
      </c>
      <c r="E10" s="29">
        <v>-218</v>
      </c>
      <c r="F10" s="170">
        <f t="shared" si="1"/>
        <v>-1.0055350553505536E-2</v>
      </c>
      <c r="G10" s="29">
        <f t="shared" si="2"/>
        <v>21462</v>
      </c>
      <c r="H10" s="30"/>
      <c r="I10" s="30"/>
      <c r="J10" s="30"/>
      <c r="K10" s="30"/>
      <c r="L10" s="30"/>
      <c r="M10" s="30"/>
    </row>
    <row r="11" spans="1:13" ht="17.100000000000001" customHeight="1" x14ac:dyDescent="0.25">
      <c r="A11" s="31"/>
      <c r="B11" s="32">
        <v>67</v>
      </c>
      <c r="C11" s="177" t="s">
        <v>23</v>
      </c>
      <c r="D11" s="29">
        <v>332740</v>
      </c>
      <c r="E11" s="29">
        <v>-12103</v>
      </c>
      <c r="F11" s="170">
        <f t="shared" si="1"/>
        <v>-3.6373745266574505E-2</v>
      </c>
      <c r="G11" s="29">
        <f t="shared" si="2"/>
        <v>320637</v>
      </c>
      <c r="H11" s="30"/>
      <c r="I11" s="30"/>
      <c r="J11" s="30"/>
      <c r="K11" s="30"/>
      <c r="L11" s="30"/>
      <c r="M11" s="30"/>
    </row>
    <row r="12" spans="1:13" ht="17.100000000000001" customHeight="1" x14ac:dyDescent="0.25">
      <c r="A12" s="34">
        <v>7</v>
      </c>
      <c r="B12" s="27"/>
      <c r="C12" s="178" t="s">
        <v>24</v>
      </c>
      <c r="D12" s="35">
        <f t="shared" ref="D12:E12" si="3">D13</f>
        <v>0</v>
      </c>
      <c r="E12" s="35">
        <f t="shared" si="3"/>
        <v>0</v>
      </c>
      <c r="F12" s="170">
        <v>0</v>
      </c>
      <c r="G12" s="35">
        <f t="shared" ref="G12" si="4">G13</f>
        <v>0</v>
      </c>
      <c r="H12" s="30"/>
      <c r="I12" s="30"/>
      <c r="J12" s="30"/>
      <c r="K12" s="30"/>
      <c r="L12" s="30"/>
      <c r="M12" s="30"/>
    </row>
    <row r="13" spans="1:13" ht="17.100000000000001" customHeight="1" x14ac:dyDescent="0.25">
      <c r="A13" s="28"/>
      <c r="B13" s="27">
        <v>72</v>
      </c>
      <c r="C13" s="179" t="s">
        <v>25</v>
      </c>
      <c r="D13" s="29">
        <v>0</v>
      </c>
      <c r="E13" s="29">
        <v>0</v>
      </c>
      <c r="F13" s="170">
        <v>0</v>
      </c>
      <c r="G13" s="29">
        <v>0</v>
      </c>
      <c r="H13" s="30"/>
      <c r="I13" s="30"/>
      <c r="J13" s="30"/>
      <c r="K13" s="30"/>
      <c r="L13" s="30"/>
      <c r="M13" s="30"/>
    </row>
    <row r="14" spans="1:13" ht="24" customHeight="1" x14ac:dyDescent="0.25">
      <c r="A14" s="249" t="s">
        <v>47</v>
      </c>
      <c r="B14" s="250"/>
      <c r="C14" s="250"/>
      <c r="D14" s="250"/>
      <c r="E14" s="250"/>
      <c r="F14" s="250"/>
      <c r="G14" s="251"/>
      <c r="H14" s="37"/>
      <c r="I14" s="37"/>
      <c r="J14" s="37"/>
      <c r="K14" s="37"/>
      <c r="L14" s="37"/>
      <c r="M14" s="37"/>
    </row>
    <row r="15" spans="1:13" ht="40.5" customHeight="1" x14ac:dyDescent="0.25">
      <c r="A15" s="58" t="s">
        <v>13</v>
      </c>
      <c r="B15" s="59" t="s">
        <v>14</v>
      </c>
      <c r="C15" s="44" t="s">
        <v>16</v>
      </c>
      <c r="D15" s="22" t="s">
        <v>81</v>
      </c>
      <c r="E15" s="22" t="s">
        <v>163</v>
      </c>
      <c r="F15" s="58" t="s">
        <v>164</v>
      </c>
      <c r="G15" s="58" t="s">
        <v>165</v>
      </c>
    </row>
    <row r="16" spans="1:13" ht="20.25" customHeight="1" x14ac:dyDescent="0.25">
      <c r="A16" s="34">
        <v>9</v>
      </c>
      <c r="B16" s="27"/>
      <c r="C16" s="43" t="s">
        <v>26</v>
      </c>
      <c r="D16" s="35">
        <f>SUM(D17)</f>
        <v>6104</v>
      </c>
      <c r="E16" s="35">
        <f>SUM(E17)</f>
        <v>0</v>
      </c>
      <c r="F16" s="35">
        <f t="shared" ref="F16:G16" si="5">SUM(F17)</f>
        <v>0</v>
      </c>
      <c r="G16" s="35">
        <f t="shared" si="5"/>
        <v>0</v>
      </c>
      <c r="H16" s="30"/>
      <c r="I16" s="30"/>
      <c r="J16" s="30"/>
      <c r="K16" s="30"/>
      <c r="L16" s="30"/>
      <c r="M16" s="30"/>
    </row>
    <row r="17" spans="1:13" ht="17.100000000000001" customHeight="1" x14ac:dyDescent="0.25">
      <c r="A17" s="28"/>
      <c r="B17" s="27">
        <v>92</v>
      </c>
      <c r="C17" s="38" t="s">
        <v>65</v>
      </c>
      <c r="D17" s="29">
        <v>6104</v>
      </c>
      <c r="E17" s="29">
        <v>0</v>
      </c>
      <c r="F17" s="29">
        <v>0</v>
      </c>
      <c r="G17" s="29">
        <v>0</v>
      </c>
      <c r="H17" s="30"/>
      <c r="I17" s="30"/>
      <c r="J17" s="30"/>
      <c r="K17" s="30"/>
      <c r="L17" s="30"/>
      <c r="M17" s="30"/>
    </row>
    <row r="18" spans="1:13" ht="27.75" customHeight="1" x14ac:dyDescent="0.25">
      <c r="A18" s="244" t="s">
        <v>86</v>
      </c>
      <c r="B18" s="245"/>
      <c r="C18" s="246"/>
      <c r="D18" s="67">
        <f>D6+D16</f>
        <v>2038963</v>
      </c>
      <c r="E18" s="67">
        <f>E6+E16</f>
        <v>-32729</v>
      </c>
      <c r="F18" s="67">
        <f>F6+F16</f>
        <v>-1.6099985291650822E-2</v>
      </c>
      <c r="G18" s="67">
        <f>G6+G16</f>
        <v>2000130</v>
      </c>
    </row>
    <row r="19" spans="1:13" ht="46.5" customHeight="1" x14ac:dyDescent="0.25">
      <c r="A19" s="77"/>
      <c r="B19" s="78"/>
      <c r="C19" s="79"/>
      <c r="D19" s="80"/>
      <c r="E19" s="80"/>
      <c r="F19" s="80"/>
      <c r="G19" s="80"/>
      <c r="H19" s="30"/>
      <c r="I19" s="30"/>
      <c r="J19" s="30"/>
      <c r="K19" s="30"/>
      <c r="L19" s="30"/>
      <c r="M19" s="30"/>
    </row>
    <row r="20" spans="1:13" ht="41.25" customHeight="1" x14ac:dyDescent="0.25">
      <c r="A20" s="236" t="s">
        <v>84</v>
      </c>
      <c r="B20" s="236"/>
      <c r="C20" s="236"/>
      <c r="D20" s="236"/>
      <c r="E20" s="236"/>
      <c r="F20" s="236"/>
      <c r="G20" s="236"/>
    </row>
    <row r="21" spans="1:13" ht="30.75" customHeight="1" x14ac:dyDescent="0.25">
      <c r="A21" s="76" t="s">
        <v>13</v>
      </c>
      <c r="B21" s="44" t="s">
        <v>14</v>
      </c>
      <c r="C21" s="44" t="s">
        <v>28</v>
      </c>
      <c r="D21" s="22" t="s">
        <v>81</v>
      </c>
      <c r="E21" s="22" t="s">
        <v>163</v>
      </c>
      <c r="F21" s="58" t="s">
        <v>164</v>
      </c>
      <c r="G21" s="58" t="s">
        <v>165</v>
      </c>
    </row>
    <row r="22" spans="1:13" ht="27.6" customHeight="1" x14ac:dyDescent="0.25">
      <c r="A22" s="237" t="s">
        <v>87</v>
      </c>
      <c r="B22" s="238"/>
      <c r="C22" s="239"/>
      <c r="D22" s="71">
        <f>D23+D29</f>
        <v>2038963</v>
      </c>
      <c r="E22" s="71">
        <f>E23+E29</f>
        <v>-32729</v>
      </c>
      <c r="F22" s="172">
        <f>E22/D22</f>
        <v>-1.6051787109427684E-2</v>
      </c>
      <c r="G22" s="71">
        <f>D22+E22</f>
        <v>2006234</v>
      </c>
    </row>
    <row r="23" spans="1:13" ht="14.1" customHeight="1" x14ac:dyDescent="0.25">
      <c r="A23" s="24">
        <v>3</v>
      </c>
      <c r="B23" s="24"/>
      <c r="C23" s="45" t="s">
        <v>27</v>
      </c>
      <c r="D23" s="26">
        <f t="shared" ref="D23:G23" si="6">SUM(D24+D25+D26+D27+D28)</f>
        <v>2008818</v>
      </c>
      <c r="E23" s="26">
        <f t="shared" si="6"/>
        <v>-35236</v>
      </c>
      <c r="F23" s="172">
        <f t="shared" ref="F23:F30" si="7">E23/D23</f>
        <v>-1.7540663215881179E-2</v>
      </c>
      <c r="G23" s="26">
        <f t="shared" si="6"/>
        <v>2014693</v>
      </c>
    </row>
    <row r="24" spans="1:13" ht="14.1" customHeight="1" x14ac:dyDescent="0.25">
      <c r="A24" s="24"/>
      <c r="B24" s="36">
        <v>31</v>
      </c>
      <c r="C24" s="83" t="s">
        <v>29</v>
      </c>
      <c r="D24" s="49">
        <v>1654537</v>
      </c>
      <c r="E24" s="49">
        <v>-21769</v>
      </c>
      <c r="F24" s="173">
        <f t="shared" si="7"/>
        <v>-1.3157155143704856E-2</v>
      </c>
      <c r="G24" s="49">
        <v>1744242</v>
      </c>
    </row>
    <row r="25" spans="1:13" ht="14.1" customHeight="1" x14ac:dyDescent="0.25">
      <c r="A25" s="40"/>
      <c r="B25" s="39">
        <v>32</v>
      </c>
      <c r="C25" s="84" t="s">
        <v>31</v>
      </c>
      <c r="D25" s="49">
        <v>299631</v>
      </c>
      <c r="E25" s="49">
        <v>-4404</v>
      </c>
      <c r="F25" s="173">
        <f t="shared" si="7"/>
        <v>-1.4698078636723169E-2</v>
      </c>
      <c r="G25" s="49">
        <v>251901</v>
      </c>
    </row>
    <row r="26" spans="1:13" ht="14.1" customHeight="1" x14ac:dyDescent="0.25">
      <c r="A26" s="40"/>
      <c r="B26" s="39">
        <v>34</v>
      </c>
      <c r="C26" s="84" t="s">
        <v>32</v>
      </c>
      <c r="D26" s="49">
        <v>2550</v>
      </c>
      <c r="E26" s="49">
        <v>-478</v>
      </c>
      <c r="F26" s="173">
        <f t="shared" si="7"/>
        <v>-0.18745098039215685</v>
      </c>
      <c r="G26" s="49">
        <v>450</v>
      </c>
    </row>
    <row r="27" spans="1:13" ht="14.1" customHeight="1" x14ac:dyDescent="0.25">
      <c r="A27" s="40"/>
      <c r="B27" s="39">
        <v>37</v>
      </c>
      <c r="C27" s="176" t="s">
        <v>74</v>
      </c>
      <c r="D27" s="49">
        <v>51100</v>
      </c>
      <c r="E27" s="49">
        <v>-8585</v>
      </c>
      <c r="F27" s="173">
        <f t="shared" si="7"/>
        <v>-0.16800391389432484</v>
      </c>
      <c r="G27" s="49">
        <v>17100</v>
      </c>
    </row>
    <row r="28" spans="1:13" ht="14.1" customHeight="1" x14ac:dyDescent="0.25">
      <c r="A28" s="40"/>
      <c r="B28" s="39">
        <v>38</v>
      </c>
      <c r="C28" s="84" t="s">
        <v>75</v>
      </c>
      <c r="D28" s="49">
        <v>1000</v>
      </c>
      <c r="E28" s="49">
        <v>0</v>
      </c>
      <c r="F28" s="173">
        <f t="shared" si="7"/>
        <v>0</v>
      </c>
      <c r="G28" s="49">
        <v>1000</v>
      </c>
    </row>
    <row r="29" spans="1:13" ht="14.1" customHeight="1" x14ac:dyDescent="0.25">
      <c r="A29" s="41">
        <v>4</v>
      </c>
      <c r="B29" s="42"/>
      <c r="C29" s="47" t="s">
        <v>5</v>
      </c>
      <c r="D29" s="26">
        <f>D30</f>
        <v>30145</v>
      </c>
      <c r="E29" s="26">
        <f>E30</f>
        <v>2507</v>
      </c>
      <c r="F29" s="172">
        <f t="shared" si="7"/>
        <v>8.3164703931000172E-2</v>
      </c>
      <c r="G29" s="26">
        <f>D29+E29</f>
        <v>32652</v>
      </c>
    </row>
    <row r="30" spans="1:13" ht="14.1" customHeight="1" x14ac:dyDescent="0.25">
      <c r="A30" s="24"/>
      <c r="B30" s="36">
        <v>42</v>
      </c>
      <c r="C30" s="48" t="s">
        <v>50</v>
      </c>
      <c r="D30" s="49">
        <v>30145</v>
      </c>
      <c r="E30" s="49">
        <v>2507</v>
      </c>
      <c r="F30" s="173">
        <f t="shared" si="7"/>
        <v>8.3164703931000172E-2</v>
      </c>
      <c r="G30" s="49">
        <f>D30+E30</f>
        <v>32652</v>
      </c>
    </row>
    <row r="31" spans="1:13" ht="57.75" customHeight="1" x14ac:dyDescent="0.25">
      <c r="A31" s="240" t="s">
        <v>51</v>
      </c>
      <c r="B31" s="240"/>
      <c r="C31" s="240"/>
      <c r="D31" s="240"/>
      <c r="E31" s="240"/>
      <c r="F31" s="240"/>
      <c r="G31" s="240"/>
    </row>
    <row r="32" spans="1:13" ht="25.5" x14ac:dyDescent="0.25">
      <c r="A32" s="241" t="s">
        <v>33</v>
      </c>
      <c r="B32" s="242"/>
      <c r="C32" s="243"/>
      <c r="D32" s="22" t="s">
        <v>81</v>
      </c>
      <c r="E32" s="22" t="s">
        <v>163</v>
      </c>
      <c r="F32" s="58" t="s">
        <v>164</v>
      </c>
      <c r="G32" s="58" t="s">
        <v>165</v>
      </c>
    </row>
    <row r="33" spans="1:7" ht="15.75" customHeight="1" x14ac:dyDescent="0.25">
      <c r="A33" s="252" t="s">
        <v>52</v>
      </c>
      <c r="B33" s="253"/>
      <c r="C33" s="254"/>
      <c r="D33" s="85">
        <f>D34+D37+D39+D41+D44+D46</f>
        <v>2032859</v>
      </c>
      <c r="E33" s="73">
        <f>E34+E37+E39+E41+E44+E46</f>
        <v>-32729</v>
      </c>
      <c r="F33" s="174">
        <f>E33/D33</f>
        <v>-1.6099985291650822E-2</v>
      </c>
      <c r="G33" s="73">
        <f>G34+G37+G39+G41+G44+G46</f>
        <v>2000130</v>
      </c>
    </row>
    <row r="34" spans="1:7" ht="14.45" customHeight="1" x14ac:dyDescent="0.25">
      <c r="A34" s="65">
        <v>1</v>
      </c>
      <c r="B34" s="227" t="s">
        <v>44</v>
      </c>
      <c r="C34" s="228"/>
      <c r="D34" s="67">
        <f t="shared" ref="D34" si="8">D35+D36</f>
        <v>332740</v>
      </c>
      <c r="E34" s="67">
        <f>E35+E36</f>
        <v>-12103</v>
      </c>
      <c r="F34" s="174">
        <f t="shared" ref="F34:F53" si="9">E34/D34</f>
        <v>-3.6373745266574505E-2</v>
      </c>
      <c r="G34" s="67">
        <f t="shared" ref="G34" si="10">G35+G36</f>
        <v>320637</v>
      </c>
    </row>
    <row r="35" spans="1:7" ht="14.45" customHeight="1" x14ac:dyDescent="0.25">
      <c r="A35" s="61">
        <v>12</v>
      </c>
      <c r="B35" s="229" t="s">
        <v>77</v>
      </c>
      <c r="C35" s="230"/>
      <c r="D35" s="64">
        <v>97460</v>
      </c>
      <c r="E35" s="64">
        <v>3313</v>
      </c>
      <c r="F35" s="174">
        <f t="shared" si="9"/>
        <v>3.3993433203365481E-2</v>
      </c>
      <c r="G35" s="64">
        <f>D35+E35</f>
        <v>100773</v>
      </c>
    </row>
    <row r="36" spans="1:7" ht="14.45" customHeight="1" x14ac:dyDescent="0.25">
      <c r="A36" s="61">
        <v>11</v>
      </c>
      <c r="B36" s="229" t="s">
        <v>78</v>
      </c>
      <c r="C36" s="230"/>
      <c r="D36" s="64">
        <v>235280</v>
      </c>
      <c r="E36" s="64">
        <v>-15416</v>
      </c>
      <c r="F36" s="174">
        <f t="shared" si="9"/>
        <v>-6.5521931315878953E-2</v>
      </c>
      <c r="G36" s="64">
        <f>D36+E36</f>
        <v>219864</v>
      </c>
    </row>
    <row r="37" spans="1:7" ht="14.45" customHeight="1" x14ac:dyDescent="0.25">
      <c r="A37" s="65">
        <v>3</v>
      </c>
      <c r="B37" s="227" t="s">
        <v>21</v>
      </c>
      <c r="C37" s="228"/>
      <c r="D37" s="67">
        <f>D38</f>
        <v>20181</v>
      </c>
      <c r="E37" s="67">
        <f>E38</f>
        <v>0</v>
      </c>
      <c r="F37" s="174">
        <f t="shared" si="9"/>
        <v>0</v>
      </c>
      <c r="G37" s="67">
        <f t="shared" ref="G37" si="11">G38</f>
        <v>20181</v>
      </c>
    </row>
    <row r="38" spans="1:7" ht="14.45" customHeight="1" x14ac:dyDescent="0.25">
      <c r="A38" s="61">
        <v>31</v>
      </c>
      <c r="B38" s="229" t="s">
        <v>21</v>
      </c>
      <c r="C38" s="230"/>
      <c r="D38" s="64">
        <v>20181</v>
      </c>
      <c r="E38" s="64">
        <v>0</v>
      </c>
      <c r="F38" s="174">
        <f t="shared" si="9"/>
        <v>0</v>
      </c>
      <c r="G38" s="64">
        <f>D38+E38</f>
        <v>20181</v>
      </c>
    </row>
    <row r="39" spans="1:7" ht="14.45" customHeight="1" x14ac:dyDescent="0.25">
      <c r="A39" s="65">
        <v>4</v>
      </c>
      <c r="B39" s="227" t="s">
        <v>30</v>
      </c>
      <c r="C39" s="228"/>
      <c r="D39" s="67">
        <f>D40</f>
        <v>67700</v>
      </c>
      <c r="E39" s="67">
        <f>E40</f>
        <v>-5000</v>
      </c>
      <c r="F39" s="174">
        <f t="shared" si="9"/>
        <v>-7.3855243722304287E-2</v>
      </c>
      <c r="G39" s="67">
        <f t="shared" ref="G39" si="12">G40</f>
        <v>62700</v>
      </c>
    </row>
    <row r="40" spans="1:7" ht="14.45" customHeight="1" x14ac:dyDescent="0.25">
      <c r="A40" s="61">
        <v>43</v>
      </c>
      <c r="B40" s="229" t="s">
        <v>30</v>
      </c>
      <c r="C40" s="230"/>
      <c r="D40" s="64">
        <v>67700</v>
      </c>
      <c r="E40" s="64">
        <v>-5000</v>
      </c>
      <c r="F40" s="174">
        <f t="shared" si="9"/>
        <v>-7.3855243722304287E-2</v>
      </c>
      <c r="G40" s="64">
        <f>D40+E40</f>
        <v>62700</v>
      </c>
    </row>
    <row r="41" spans="1:7" ht="14.45" customHeight="1" x14ac:dyDescent="0.25">
      <c r="A41" s="65">
        <v>5</v>
      </c>
      <c r="B41" s="227" t="s">
        <v>53</v>
      </c>
      <c r="C41" s="228"/>
      <c r="D41" s="67">
        <f>D42+D43</f>
        <v>1610738</v>
      </c>
      <c r="E41" s="67">
        <f>E42+E43</f>
        <v>-15408</v>
      </c>
      <c r="F41" s="174">
        <f t="shared" si="9"/>
        <v>-9.5658015145852395E-3</v>
      </c>
      <c r="G41" s="67">
        <f>G42+G43</f>
        <v>1595330</v>
      </c>
    </row>
    <row r="42" spans="1:7" ht="14.45" customHeight="1" x14ac:dyDescent="0.25">
      <c r="A42" s="61">
        <v>53</v>
      </c>
      <c r="B42" s="229" t="s">
        <v>88</v>
      </c>
      <c r="C42" s="230"/>
      <c r="D42" s="64">
        <v>1610000</v>
      </c>
      <c r="E42" s="64">
        <v>-14720</v>
      </c>
      <c r="F42" s="174">
        <f t="shared" si="9"/>
        <v>-9.1428571428571435E-3</v>
      </c>
      <c r="G42" s="64">
        <f t="shared" ref="G42:G43" si="13">D42+E42</f>
        <v>1595280</v>
      </c>
    </row>
    <row r="43" spans="1:7" ht="14.45" customHeight="1" x14ac:dyDescent="0.25">
      <c r="A43" s="61">
        <v>54</v>
      </c>
      <c r="B43" s="229" t="s">
        <v>54</v>
      </c>
      <c r="C43" s="230"/>
      <c r="D43" s="64">
        <v>738</v>
      </c>
      <c r="E43" s="64">
        <v>-688</v>
      </c>
      <c r="F43" s="174">
        <f t="shared" si="9"/>
        <v>-0.9322493224932249</v>
      </c>
      <c r="G43" s="64">
        <f t="shared" si="13"/>
        <v>50</v>
      </c>
    </row>
    <row r="44" spans="1:7" ht="14.45" customHeight="1" x14ac:dyDescent="0.25">
      <c r="A44" s="65">
        <v>6</v>
      </c>
      <c r="B44" s="227" t="s">
        <v>22</v>
      </c>
      <c r="C44" s="228"/>
      <c r="D44" s="67">
        <f>D45</f>
        <v>1500</v>
      </c>
      <c r="E44" s="67">
        <f>E45</f>
        <v>-218</v>
      </c>
      <c r="F44" s="174">
        <f t="shared" si="9"/>
        <v>-0.14533333333333334</v>
      </c>
      <c r="G44" s="67">
        <f t="shared" ref="G44" si="14">G45</f>
        <v>1282</v>
      </c>
    </row>
    <row r="45" spans="1:7" ht="14.45" customHeight="1" x14ac:dyDescent="0.25">
      <c r="A45" s="61">
        <v>61</v>
      </c>
      <c r="B45" s="229" t="s">
        <v>22</v>
      </c>
      <c r="C45" s="230"/>
      <c r="D45" s="64">
        <v>1500</v>
      </c>
      <c r="E45" s="64">
        <v>-218</v>
      </c>
      <c r="F45" s="174">
        <f t="shared" si="9"/>
        <v>-0.14533333333333334</v>
      </c>
      <c r="G45" s="64">
        <f>D45+E45</f>
        <v>1282</v>
      </c>
    </row>
    <row r="46" spans="1:7" ht="14.45" customHeight="1" x14ac:dyDescent="0.25">
      <c r="A46" s="65">
        <v>7</v>
      </c>
      <c r="B46" s="234" t="s">
        <v>55</v>
      </c>
      <c r="C46" s="235"/>
      <c r="D46" s="67">
        <f>D47</f>
        <v>0</v>
      </c>
      <c r="E46" s="67">
        <f>E47</f>
        <v>0</v>
      </c>
      <c r="F46" s="174">
        <v>0</v>
      </c>
      <c r="G46" s="67">
        <f>D46+E46</f>
        <v>0</v>
      </c>
    </row>
    <row r="47" spans="1:7" ht="14.45" customHeight="1" x14ac:dyDescent="0.25">
      <c r="A47" s="61">
        <v>71</v>
      </c>
      <c r="B47" s="225" t="s">
        <v>55</v>
      </c>
      <c r="C47" s="226"/>
      <c r="D47" s="64">
        <v>0</v>
      </c>
      <c r="E47" s="64">
        <v>0</v>
      </c>
      <c r="F47" s="174">
        <v>0</v>
      </c>
      <c r="G47" s="64">
        <f>D47+E47</f>
        <v>0</v>
      </c>
    </row>
    <row r="48" spans="1:7" ht="14.45" customHeight="1" x14ac:dyDescent="0.25">
      <c r="A48" s="65">
        <v>9</v>
      </c>
      <c r="B48" s="227" t="s">
        <v>56</v>
      </c>
      <c r="C48" s="228"/>
      <c r="D48" s="67">
        <f t="shared" ref="D48" si="15">SUM(D49:D52)</f>
        <v>6104</v>
      </c>
      <c r="E48" s="67">
        <f t="shared" ref="E48:G48" si="16">SUM(E49:E52)</f>
        <v>0</v>
      </c>
      <c r="F48" s="174">
        <f t="shared" si="9"/>
        <v>0</v>
      </c>
      <c r="G48" s="67">
        <f t="shared" si="16"/>
        <v>6104</v>
      </c>
    </row>
    <row r="49" spans="1:7" ht="14.45" customHeight="1" x14ac:dyDescent="0.25">
      <c r="A49" s="61">
        <v>93</v>
      </c>
      <c r="B49" s="229" t="s">
        <v>49</v>
      </c>
      <c r="C49" s="230"/>
      <c r="D49" s="64">
        <v>3169</v>
      </c>
      <c r="E49" s="64">
        <v>0</v>
      </c>
      <c r="F49" s="174">
        <f t="shared" si="9"/>
        <v>0</v>
      </c>
      <c r="G49" s="64">
        <f>D49+E49</f>
        <v>3169</v>
      </c>
    </row>
    <row r="50" spans="1:7" ht="14.45" customHeight="1" x14ac:dyDescent="0.25">
      <c r="A50" s="61">
        <v>94</v>
      </c>
      <c r="B50" s="229" t="s">
        <v>57</v>
      </c>
      <c r="C50" s="230"/>
      <c r="D50" s="64">
        <v>89</v>
      </c>
      <c r="E50" s="64">
        <v>0</v>
      </c>
      <c r="F50" s="174">
        <f t="shared" si="9"/>
        <v>0</v>
      </c>
      <c r="G50" s="64">
        <f t="shared" ref="G50:G52" si="17">D50+E50</f>
        <v>89</v>
      </c>
    </row>
    <row r="51" spans="1:7" ht="14.45" customHeight="1" x14ac:dyDescent="0.25">
      <c r="A51" s="61">
        <v>95</v>
      </c>
      <c r="B51" s="229" t="s">
        <v>66</v>
      </c>
      <c r="C51" s="230"/>
      <c r="D51" s="64">
        <v>1993</v>
      </c>
      <c r="E51" s="64">
        <v>0</v>
      </c>
      <c r="F51" s="174">
        <f t="shared" si="9"/>
        <v>0</v>
      </c>
      <c r="G51" s="64">
        <f t="shared" si="17"/>
        <v>1993</v>
      </c>
    </row>
    <row r="52" spans="1:7" ht="14.45" customHeight="1" x14ac:dyDescent="0.25">
      <c r="A52" s="61">
        <v>96</v>
      </c>
      <c r="B52" s="229" t="s">
        <v>48</v>
      </c>
      <c r="C52" s="230"/>
      <c r="D52" s="64">
        <v>853</v>
      </c>
      <c r="E52" s="64">
        <v>0</v>
      </c>
      <c r="F52" s="174">
        <f t="shared" si="9"/>
        <v>0</v>
      </c>
      <c r="G52" s="64">
        <f t="shared" si="17"/>
        <v>853</v>
      </c>
    </row>
    <row r="53" spans="1:7" ht="23.25" customHeight="1" x14ac:dyDescent="0.25">
      <c r="A53" s="231" t="s">
        <v>85</v>
      </c>
      <c r="B53" s="231"/>
      <c r="C53" s="231"/>
      <c r="D53" s="88">
        <f>D33+D48</f>
        <v>2038963</v>
      </c>
      <c r="E53" s="67">
        <f>E33+E48</f>
        <v>-32729</v>
      </c>
      <c r="F53" s="174">
        <f t="shared" si="9"/>
        <v>-1.6051787109427684E-2</v>
      </c>
      <c r="G53" s="67">
        <f>G33+G48</f>
        <v>2006234</v>
      </c>
    </row>
    <row r="54" spans="1:7" ht="24.75" customHeight="1" x14ac:dyDescent="0.25">
      <c r="A54" s="232" t="s">
        <v>33</v>
      </c>
      <c r="B54" s="233"/>
      <c r="C54" s="233"/>
      <c r="D54" s="22" t="s">
        <v>81</v>
      </c>
      <c r="E54" s="22" t="s">
        <v>163</v>
      </c>
      <c r="F54" s="58" t="s">
        <v>164</v>
      </c>
      <c r="G54" s="58" t="s">
        <v>165</v>
      </c>
    </row>
    <row r="55" spans="1:7" ht="27.6" customHeight="1" x14ac:dyDescent="0.25">
      <c r="A55" s="231" t="s">
        <v>34</v>
      </c>
      <c r="B55" s="231"/>
      <c r="C55" s="231"/>
      <c r="D55" s="74">
        <f>D56+D59+D61+D63+D66+D68</f>
        <v>2038963</v>
      </c>
      <c r="E55" s="74">
        <f>E56+E59+E61+E63+E66+E68</f>
        <v>-32729</v>
      </c>
      <c r="F55" s="175">
        <f>E55/D55</f>
        <v>-1.6051787109427684E-2</v>
      </c>
      <c r="G55" s="74">
        <f>G56+G59+G61+G63+G66+G68</f>
        <v>2006234</v>
      </c>
    </row>
    <row r="56" spans="1:7" ht="14.45" customHeight="1" x14ac:dyDescent="0.25">
      <c r="A56" s="65">
        <v>1</v>
      </c>
      <c r="B56" s="227" t="s">
        <v>44</v>
      </c>
      <c r="C56" s="228"/>
      <c r="D56" s="64">
        <f t="shared" ref="D56" si="18">D57+D58</f>
        <v>332740</v>
      </c>
      <c r="E56" s="64">
        <f t="shared" ref="E56:G56" si="19">E57+E58</f>
        <v>-12103</v>
      </c>
      <c r="F56" s="175">
        <f t="shared" ref="F56:F67" si="20">E56/D56</f>
        <v>-3.6373745266574505E-2</v>
      </c>
      <c r="G56" s="64">
        <f t="shared" si="19"/>
        <v>320637</v>
      </c>
    </row>
    <row r="57" spans="1:7" ht="14.45" customHeight="1" x14ac:dyDescent="0.25">
      <c r="A57" s="61">
        <v>12</v>
      </c>
      <c r="B57" s="229" t="s">
        <v>77</v>
      </c>
      <c r="C57" s="230"/>
      <c r="D57" s="64">
        <v>97460</v>
      </c>
      <c r="E57" s="64">
        <v>3313</v>
      </c>
      <c r="F57" s="175">
        <f t="shared" si="20"/>
        <v>3.3993433203365481E-2</v>
      </c>
      <c r="G57" s="64">
        <f>D57+E57</f>
        <v>100773</v>
      </c>
    </row>
    <row r="58" spans="1:7" ht="14.45" customHeight="1" x14ac:dyDescent="0.25">
      <c r="A58" s="61">
        <v>11</v>
      </c>
      <c r="B58" s="229" t="s">
        <v>78</v>
      </c>
      <c r="C58" s="230"/>
      <c r="D58" s="64">
        <v>235280</v>
      </c>
      <c r="E58" s="64">
        <v>-15416</v>
      </c>
      <c r="F58" s="175">
        <f t="shared" si="20"/>
        <v>-6.5521931315878953E-2</v>
      </c>
      <c r="G58" s="64">
        <f>D58+E58</f>
        <v>219864</v>
      </c>
    </row>
    <row r="59" spans="1:7" ht="14.45" customHeight="1" x14ac:dyDescent="0.25">
      <c r="A59" s="65">
        <v>3</v>
      </c>
      <c r="B59" s="227" t="s">
        <v>21</v>
      </c>
      <c r="C59" s="228"/>
      <c r="D59" s="64">
        <f>D60</f>
        <v>23350</v>
      </c>
      <c r="E59" s="64">
        <f>E60</f>
        <v>0</v>
      </c>
      <c r="F59" s="175">
        <f t="shared" si="20"/>
        <v>0</v>
      </c>
      <c r="G59" s="64">
        <f t="shared" ref="G59" si="21">G60</f>
        <v>23350</v>
      </c>
    </row>
    <row r="60" spans="1:7" ht="14.45" customHeight="1" x14ac:dyDescent="0.25">
      <c r="A60" s="61">
        <v>31</v>
      </c>
      <c r="B60" s="229" t="s">
        <v>21</v>
      </c>
      <c r="C60" s="230"/>
      <c r="D60" s="64">
        <v>23350</v>
      </c>
      <c r="E60" s="64">
        <v>0</v>
      </c>
      <c r="F60" s="175">
        <f t="shared" si="20"/>
        <v>0</v>
      </c>
      <c r="G60" s="64">
        <f>D60+E60</f>
        <v>23350</v>
      </c>
    </row>
    <row r="61" spans="1:7" ht="14.45" customHeight="1" x14ac:dyDescent="0.25">
      <c r="A61" s="65">
        <v>4</v>
      </c>
      <c r="B61" s="227" t="s">
        <v>30</v>
      </c>
      <c r="C61" s="228"/>
      <c r="D61" s="64">
        <f>D62</f>
        <v>67789</v>
      </c>
      <c r="E61" s="64">
        <f>E62</f>
        <v>-5000</v>
      </c>
      <c r="F61" s="175">
        <f t="shared" si="20"/>
        <v>-7.3758279366858928E-2</v>
      </c>
      <c r="G61" s="64">
        <f t="shared" ref="G61" si="22">G62</f>
        <v>62789</v>
      </c>
    </row>
    <row r="62" spans="1:7" ht="14.45" customHeight="1" x14ac:dyDescent="0.25">
      <c r="A62" s="61">
        <v>43</v>
      </c>
      <c r="B62" s="229" t="s">
        <v>30</v>
      </c>
      <c r="C62" s="230"/>
      <c r="D62" s="64">
        <v>67789</v>
      </c>
      <c r="E62" s="64">
        <v>-5000</v>
      </c>
      <c r="F62" s="175">
        <f t="shared" si="20"/>
        <v>-7.3758279366858928E-2</v>
      </c>
      <c r="G62" s="64">
        <f>D62+E62</f>
        <v>62789</v>
      </c>
    </row>
    <row r="63" spans="1:7" ht="14.45" customHeight="1" x14ac:dyDescent="0.25">
      <c r="A63" s="65">
        <v>5</v>
      </c>
      <c r="B63" s="227" t="s">
        <v>53</v>
      </c>
      <c r="C63" s="228"/>
      <c r="D63" s="86">
        <f>D64+D65</f>
        <v>1612731</v>
      </c>
      <c r="E63" s="86">
        <f>E64+E65</f>
        <v>-15408</v>
      </c>
      <c r="F63" s="175">
        <f t="shared" si="20"/>
        <v>-9.5539801740029805E-3</v>
      </c>
      <c r="G63" s="86">
        <f>G64+G65</f>
        <v>1597323</v>
      </c>
    </row>
    <row r="64" spans="1:7" ht="14.45" customHeight="1" x14ac:dyDescent="0.25">
      <c r="A64" s="61">
        <v>53</v>
      </c>
      <c r="B64" s="229" t="s">
        <v>63</v>
      </c>
      <c r="C64" s="230"/>
      <c r="D64" s="64">
        <v>1611579</v>
      </c>
      <c r="E64" s="64">
        <v>-14720</v>
      </c>
      <c r="F64" s="175">
        <f t="shared" si="20"/>
        <v>-9.1338991138504542E-3</v>
      </c>
      <c r="G64" s="64">
        <f>D64+E64</f>
        <v>1596859</v>
      </c>
    </row>
    <row r="65" spans="1:7" ht="14.45" customHeight="1" x14ac:dyDescent="0.25">
      <c r="A65" s="61">
        <v>54</v>
      </c>
      <c r="B65" s="229" t="s">
        <v>64</v>
      </c>
      <c r="C65" s="230"/>
      <c r="D65" s="64">
        <v>1152</v>
      </c>
      <c r="E65" s="64">
        <v>-688</v>
      </c>
      <c r="F65" s="175">
        <f t="shared" si="20"/>
        <v>-0.59722222222222221</v>
      </c>
      <c r="G65" s="64">
        <f>D65+E65</f>
        <v>464</v>
      </c>
    </row>
    <row r="66" spans="1:7" ht="14.45" customHeight="1" x14ac:dyDescent="0.25">
      <c r="A66" s="65">
        <v>6</v>
      </c>
      <c r="B66" s="227" t="s">
        <v>22</v>
      </c>
      <c r="C66" s="228"/>
      <c r="D66" s="64">
        <f>D67</f>
        <v>2353</v>
      </c>
      <c r="E66" s="64">
        <f>E67</f>
        <v>-218</v>
      </c>
      <c r="F66" s="175">
        <f t="shared" si="20"/>
        <v>-9.2647683807904807E-2</v>
      </c>
      <c r="G66" s="64">
        <f t="shared" ref="G66" si="23">G67</f>
        <v>2135</v>
      </c>
    </row>
    <row r="67" spans="1:7" ht="14.45" customHeight="1" x14ac:dyDescent="0.25">
      <c r="A67" s="61">
        <v>61</v>
      </c>
      <c r="B67" s="229" t="s">
        <v>22</v>
      </c>
      <c r="C67" s="230"/>
      <c r="D67" s="64">
        <v>2353</v>
      </c>
      <c r="E67" s="64">
        <v>-218</v>
      </c>
      <c r="F67" s="175">
        <f t="shared" si="20"/>
        <v>-9.2647683807904807E-2</v>
      </c>
      <c r="G67" s="64">
        <f>D67+E67</f>
        <v>2135</v>
      </c>
    </row>
    <row r="68" spans="1:7" ht="14.45" customHeight="1" x14ac:dyDescent="0.25">
      <c r="A68" s="65">
        <v>7</v>
      </c>
      <c r="B68" s="234" t="s">
        <v>55</v>
      </c>
      <c r="C68" s="235"/>
      <c r="D68" s="64">
        <f>D69</f>
        <v>0</v>
      </c>
      <c r="E68" s="64">
        <f>E69</f>
        <v>0</v>
      </c>
      <c r="F68" s="175">
        <v>0</v>
      </c>
      <c r="G68" s="64">
        <f t="shared" ref="G68" si="24">G69</f>
        <v>0</v>
      </c>
    </row>
    <row r="69" spans="1:7" ht="14.45" customHeight="1" x14ac:dyDescent="0.25">
      <c r="A69" s="61">
        <v>71</v>
      </c>
      <c r="B69" s="225" t="s">
        <v>55</v>
      </c>
      <c r="C69" s="226"/>
      <c r="D69" s="64">
        <v>0</v>
      </c>
      <c r="E69" s="64">
        <v>0</v>
      </c>
      <c r="F69" s="175">
        <v>0</v>
      </c>
      <c r="G69" s="64">
        <f>D69+E69</f>
        <v>0</v>
      </c>
    </row>
    <row r="70" spans="1:7" x14ac:dyDescent="0.25">
      <c r="A70" s="62"/>
      <c r="B70" s="62"/>
      <c r="C70" s="63"/>
      <c r="D70" s="62"/>
      <c r="E70" s="62"/>
      <c r="F70" s="62"/>
      <c r="G70" s="62"/>
    </row>
  </sheetData>
  <mergeCells count="47">
    <mergeCell ref="A33:C33"/>
    <mergeCell ref="B34:C34"/>
    <mergeCell ref="B35:C35"/>
    <mergeCell ref="B37:C37"/>
    <mergeCell ref="B36:C36"/>
    <mergeCell ref="A1:M1"/>
    <mergeCell ref="A2:E2"/>
    <mergeCell ref="A3:E3"/>
    <mergeCell ref="A4:G4"/>
    <mergeCell ref="A14:G14"/>
    <mergeCell ref="A20:G20"/>
    <mergeCell ref="A22:C22"/>
    <mergeCell ref="A31:G31"/>
    <mergeCell ref="A32:C32"/>
    <mergeCell ref="A18:C18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55:C55"/>
    <mergeCell ref="B56:C56"/>
    <mergeCell ref="B59:C59"/>
    <mergeCell ref="B60:C60"/>
    <mergeCell ref="B57:C57"/>
    <mergeCell ref="B58:C58"/>
    <mergeCell ref="B69:C69"/>
    <mergeCell ref="B48:C48"/>
    <mergeCell ref="B50:C50"/>
    <mergeCell ref="B51:C51"/>
    <mergeCell ref="A53:C53"/>
    <mergeCell ref="A54:C54"/>
    <mergeCell ref="B49:C49"/>
    <mergeCell ref="B52:C52"/>
    <mergeCell ref="B66:C66"/>
    <mergeCell ref="B67:C67"/>
    <mergeCell ref="B68:C68"/>
    <mergeCell ref="B61:C61"/>
    <mergeCell ref="B62:C62"/>
    <mergeCell ref="B63:C63"/>
    <mergeCell ref="B64:C64"/>
    <mergeCell ref="B65:C65"/>
  </mergeCells>
  <pageMargins left="0.7" right="0.7" top="0.75" bottom="0.75" header="0.3" footer="0.3"/>
  <pageSetup paperSize="9" orientation="portrait" r:id="rId1"/>
  <headerFooter>
    <oddHeader xml:space="preserve">&amp;C&amp;"-,Kurziv"
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zoomScaleNormal="100" workbookViewId="0">
      <selection activeCell="C8" sqref="C8"/>
    </sheetView>
  </sheetViews>
  <sheetFormatPr defaultColWidth="9.140625" defaultRowHeight="15" x14ac:dyDescent="0.25"/>
  <cols>
    <col min="1" max="1" width="31.42578125" customWidth="1"/>
    <col min="2" max="5" width="17.7109375" customWidth="1"/>
  </cols>
  <sheetData>
    <row r="1" spans="1:13" ht="53.25" customHeight="1" x14ac:dyDescent="0.25">
      <c r="A1" s="180" t="s">
        <v>166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2.9" customHeight="1" x14ac:dyDescent="0.25">
      <c r="A2" s="205" t="s">
        <v>62</v>
      </c>
      <c r="B2" s="205"/>
      <c r="C2" s="205"/>
      <c r="D2" s="186"/>
    </row>
    <row r="3" spans="1:13" ht="28.15" customHeight="1" x14ac:dyDescent="0.25">
      <c r="A3" s="205" t="s">
        <v>58</v>
      </c>
      <c r="B3" s="255"/>
      <c r="C3" s="255"/>
      <c r="D3" s="255"/>
    </row>
    <row r="4" spans="1:13" ht="25.5" customHeight="1" x14ac:dyDescent="0.25">
      <c r="A4" s="22" t="s">
        <v>33</v>
      </c>
      <c r="B4" s="22" t="s">
        <v>81</v>
      </c>
      <c r="C4" s="22" t="s">
        <v>163</v>
      </c>
      <c r="D4" s="58" t="s">
        <v>164</v>
      </c>
      <c r="E4" s="58" t="s">
        <v>165</v>
      </c>
    </row>
    <row r="5" spans="1:13" ht="15.75" customHeight="1" x14ac:dyDescent="0.25">
      <c r="A5" s="25" t="s">
        <v>34</v>
      </c>
      <c r="B5" s="26">
        <f>B6</f>
        <v>2038963</v>
      </c>
      <c r="C5" s="26">
        <f t="shared" ref="C5:E5" si="0">C6</f>
        <v>-32729</v>
      </c>
      <c r="D5" s="170">
        <f>C5/B5</f>
        <v>-1.6051787109427684E-2</v>
      </c>
      <c r="E5" s="26">
        <f t="shared" si="0"/>
        <v>2006234</v>
      </c>
    </row>
    <row r="6" spans="1:13" ht="15.75" customHeight="1" x14ac:dyDescent="0.25">
      <c r="A6" s="25" t="s">
        <v>35</v>
      </c>
      <c r="B6" s="49">
        <f>B7+B8</f>
        <v>2038963</v>
      </c>
      <c r="C6" s="49">
        <f t="shared" ref="C6:E6" si="1">C7+C8</f>
        <v>-32729</v>
      </c>
      <c r="D6" s="170">
        <f t="shared" ref="D6:D8" si="2">C6/B6</f>
        <v>-1.6051787109427684E-2</v>
      </c>
      <c r="E6" s="49">
        <f t="shared" si="1"/>
        <v>2006234</v>
      </c>
    </row>
    <row r="7" spans="1:13" ht="15.75" customHeight="1" x14ac:dyDescent="0.25">
      <c r="A7" s="46" t="s">
        <v>36</v>
      </c>
      <c r="B7" s="49">
        <v>1928263</v>
      </c>
      <c r="C7" s="49">
        <v>-18009</v>
      </c>
      <c r="D7" s="170">
        <f t="shared" si="2"/>
        <v>-9.339493627166004E-3</v>
      </c>
      <c r="E7" s="49">
        <f>B7+C7</f>
        <v>1910254</v>
      </c>
    </row>
    <row r="8" spans="1:13" ht="15.75" customHeight="1" x14ac:dyDescent="0.25">
      <c r="A8" s="50" t="s">
        <v>37</v>
      </c>
      <c r="B8" s="49">
        <v>110700</v>
      </c>
      <c r="C8" s="49">
        <v>-14720</v>
      </c>
      <c r="D8" s="170">
        <f t="shared" si="2"/>
        <v>-0.13297199638663054</v>
      </c>
      <c r="E8" s="49">
        <f>B8+C8</f>
        <v>95980</v>
      </c>
    </row>
  </sheetData>
  <mergeCells count="3">
    <mergeCell ref="A3:D3"/>
    <mergeCell ref="A2:D2"/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&amp;C&amp;"-,Kurziv"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4" sqref="A4:H13"/>
    </sheetView>
  </sheetViews>
  <sheetFormatPr defaultRowHeight="15" x14ac:dyDescent="0.25"/>
  <cols>
    <col min="1" max="3" width="6.42578125" customWidth="1"/>
    <col min="4" max="4" width="35.7109375" customWidth="1"/>
    <col min="5" max="7" width="10.7109375" customWidth="1"/>
  </cols>
  <sheetData>
    <row r="1" spans="1:13" ht="53.25" customHeight="1" x14ac:dyDescent="0.25">
      <c r="A1" s="257" t="s">
        <v>166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ht="22.9" customHeight="1" x14ac:dyDescent="0.25">
      <c r="A2" s="205" t="s">
        <v>62</v>
      </c>
      <c r="B2" s="205"/>
      <c r="C2" s="205"/>
      <c r="D2" s="205"/>
      <c r="E2" s="256"/>
      <c r="F2" s="256"/>
      <c r="G2" s="256"/>
    </row>
    <row r="3" spans="1:13" ht="22.9" customHeight="1" x14ac:dyDescent="0.25">
      <c r="A3" s="66"/>
      <c r="B3" s="66"/>
      <c r="C3" s="66"/>
      <c r="D3" s="66"/>
      <c r="E3" s="75"/>
      <c r="F3" s="75"/>
      <c r="G3" s="75"/>
    </row>
    <row r="4" spans="1:13" ht="27.75" customHeight="1" x14ac:dyDescent="0.25">
      <c r="A4" s="205" t="s">
        <v>76</v>
      </c>
      <c r="B4" s="206"/>
      <c r="C4" s="206"/>
      <c r="D4" s="206"/>
      <c r="E4" s="206"/>
      <c r="F4" s="206"/>
      <c r="G4" s="206"/>
    </row>
    <row r="5" spans="1:13" ht="18" hidden="1" x14ac:dyDescent="0.25">
      <c r="A5" s="12"/>
      <c r="B5" s="12"/>
      <c r="C5" s="12"/>
      <c r="D5" s="12"/>
      <c r="E5" s="12"/>
      <c r="F5" s="21"/>
      <c r="G5" s="21"/>
    </row>
    <row r="6" spans="1:13" ht="25.5" customHeight="1" x14ac:dyDescent="0.25">
      <c r="A6" s="22" t="s">
        <v>13</v>
      </c>
      <c r="B6" s="23" t="s">
        <v>14</v>
      </c>
      <c r="C6" s="23" t="s">
        <v>15</v>
      </c>
      <c r="D6" s="23" t="s">
        <v>38</v>
      </c>
      <c r="E6" s="22" t="s">
        <v>81</v>
      </c>
      <c r="F6" s="22" t="s">
        <v>163</v>
      </c>
      <c r="G6" s="58" t="s">
        <v>164</v>
      </c>
      <c r="H6" s="58" t="s">
        <v>165</v>
      </c>
    </row>
    <row r="7" spans="1:13" ht="20.25" customHeight="1" x14ac:dyDescent="0.25">
      <c r="A7" s="51">
        <v>8</v>
      </c>
      <c r="B7" s="51"/>
      <c r="C7" s="51"/>
      <c r="D7" s="45" t="s">
        <v>39</v>
      </c>
      <c r="E7" s="49">
        <v>0</v>
      </c>
      <c r="F7" s="49">
        <v>0</v>
      </c>
      <c r="G7" s="49">
        <v>0</v>
      </c>
      <c r="H7" s="87">
        <v>0</v>
      </c>
    </row>
    <row r="8" spans="1:13" ht="15" customHeight="1" x14ac:dyDescent="0.25">
      <c r="A8" s="51"/>
      <c r="B8" s="52">
        <v>84</v>
      </c>
      <c r="C8" s="52"/>
      <c r="D8" s="38" t="s">
        <v>40</v>
      </c>
      <c r="E8" s="49">
        <v>0</v>
      </c>
      <c r="F8" s="49">
        <v>0</v>
      </c>
      <c r="G8" s="49">
        <v>0</v>
      </c>
      <c r="H8" s="87">
        <v>0</v>
      </c>
    </row>
    <row r="9" spans="1:13" ht="15" customHeight="1" x14ac:dyDescent="0.25">
      <c r="A9" s="53"/>
      <c r="B9" s="53"/>
      <c r="C9" s="54">
        <v>81</v>
      </c>
      <c r="D9" s="46" t="s">
        <v>41</v>
      </c>
      <c r="E9" s="49">
        <v>0</v>
      </c>
      <c r="F9" s="49">
        <v>0</v>
      </c>
      <c r="G9" s="49">
        <v>0</v>
      </c>
      <c r="H9" s="87">
        <v>0</v>
      </c>
    </row>
    <row r="10" spans="1:13" ht="20.25" customHeight="1" x14ac:dyDescent="0.25">
      <c r="A10" s="55">
        <v>5</v>
      </c>
      <c r="B10" s="56"/>
      <c r="C10" s="56"/>
      <c r="D10" s="47" t="s">
        <v>42</v>
      </c>
      <c r="E10" s="49">
        <v>0</v>
      </c>
      <c r="F10" s="49">
        <v>0</v>
      </c>
      <c r="G10" s="49">
        <v>0</v>
      </c>
      <c r="H10" s="87">
        <v>0</v>
      </c>
    </row>
    <row r="11" spans="1:13" ht="15" customHeight="1" x14ac:dyDescent="0.25">
      <c r="A11" s="52"/>
      <c r="B11" s="52">
        <v>54</v>
      </c>
      <c r="C11" s="52"/>
      <c r="D11" s="48" t="s">
        <v>43</v>
      </c>
      <c r="E11" s="49">
        <v>0</v>
      </c>
      <c r="F11" s="49">
        <v>0</v>
      </c>
      <c r="G11" s="49">
        <v>0</v>
      </c>
      <c r="H11" s="87">
        <v>0</v>
      </c>
    </row>
    <row r="12" spans="1:13" ht="15" customHeight="1" x14ac:dyDescent="0.25">
      <c r="A12" s="52"/>
      <c r="B12" s="52"/>
      <c r="C12" s="54">
        <v>11</v>
      </c>
      <c r="D12" s="33" t="s">
        <v>44</v>
      </c>
      <c r="E12" s="49">
        <v>0</v>
      </c>
      <c r="F12" s="49">
        <v>0</v>
      </c>
      <c r="G12" s="49">
        <v>0</v>
      </c>
      <c r="H12" s="87">
        <v>0</v>
      </c>
    </row>
    <row r="13" spans="1:13" ht="15" customHeight="1" x14ac:dyDescent="0.25">
      <c r="A13" s="52"/>
      <c r="B13" s="52"/>
      <c r="C13" s="54">
        <v>31</v>
      </c>
      <c r="D13" s="33" t="s">
        <v>21</v>
      </c>
      <c r="E13" s="49">
        <v>0</v>
      </c>
      <c r="F13" s="49">
        <v>0</v>
      </c>
      <c r="G13" s="49">
        <v>0</v>
      </c>
      <c r="H13" s="87">
        <v>0</v>
      </c>
    </row>
  </sheetData>
  <mergeCells count="3">
    <mergeCell ref="A4:G4"/>
    <mergeCell ref="A2:G2"/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showGridLines="0" workbookViewId="0">
      <pane ySplit="4" topLeftCell="A5" activePane="bottomLeft" state="frozenSplit"/>
      <selection pane="bottomLeft" activeCell="J18" sqref="J18"/>
    </sheetView>
  </sheetViews>
  <sheetFormatPr defaultRowHeight="12.75" x14ac:dyDescent="0.2"/>
  <cols>
    <col min="1" max="1" width="10.85546875" style="92" customWidth="1"/>
    <col min="2" max="2" width="30.7109375" style="92" customWidth="1"/>
    <col min="3" max="4" width="13.28515625" style="91" customWidth="1"/>
    <col min="5" max="5" width="13.28515625" style="89" customWidth="1"/>
    <col min="6" max="6" width="11.7109375" style="89" customWidth="1"/>
    <col min="7" max="7" width="9.140625" style="89"/>
    <col min="8" max="8" width="12.28515625" style="89" bestFit="1" customWidth="1"/>
    <col min="9" max="9" width="11.7109375" style="90" bestFit="1" customWidth="1"/>
    <col min="10" max="10" width="12.7109375" style="89" bestFit="1" customWidth="1"/>
    <col min="11" max="11" width="9.140625" style="89"/>
    <col min="12" max="12" width="12.28515625" style="89" bestFit="1" customWidth="1"/>
    <col min="13" max="16384" width="9.140625" style="89"/>
  </cols>
  <sheetData>
    <row r="1" spans="1:12" x14ac:dyDescent="0.2">
      <c r="B1" s="122"/>
    </row>
    <row r="2" spans="1:12" s="121" customFormat="1" ht="45" customHeight="1" x14ac:dyDescent="0.25">
      <c r="A2" s="180" t="s">
        <v>167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x14ac:dyDescent="0.2">
      <c r="A3" s="103"/>
      <c r="E3" s="120"/>
      <c r="F3" s="119"/>
    </row>
    <row r="4" spans="1:12" s="115" customFormat="1" x14ac:dyDescent="0.2">
      <c r="A4" s="258"/>
      <c r="B4" s="258"/>
      <c r="C4" s="118"/>
      <c r="D4" s="118"/>
      <c r="F4" s="117"/>
      <c r="I4" s="116"/>
    </row>
    <row r="5" spans="1:12" s="93" customFormat="1" ht="33.75" customHeight="1" thickBot="1" x14ac:dyDescent="0.25">
      <c r="A5" s="157" t="s">
        <v>153</v>
      </c>
      <c r="B5" s="157" t="s">
        <v>38</v>
      </c>
      <c r="C5" s="155" t="s">
        <v>81</v>
      </c>
      <c r="D5" s="155" t="s">
        <v>82</v>
      </c>
      <c r="E5" s="156" t="s">
        <v>46</v>
      </c>
      <c r="F5" s="156" t="s">
        <v>80</v>
      </c>
      <c r="I5" s="102"/>
    </row>
    <row r="6" spans="1:12" ht="21.75" customHeight="1" thickTop="1" x14ac:dyDescent="0.2">
      <c r="A6" s="127" t="s">
        <v>156</v>
      </c>
      <c r="B6" s="128" t="s">
        <v>157</v>
      </c>
      <c r="C6" s="129">
        <f>SUM(C10+C18+C89+C118)</f>
        <v>2038963</v>
      </c>
      <c r="D6" s="129">
        <f>SUM(D10+D18+D89+D118)</f>
        <v>2104890</v>
      </c>
      <c r="E6" s="129">
        <f>SUM(E10+E18+E89+E118)</f>
        <v>2101890</v>
      </c>
      <c r="F6" s="129">
        <f>SUM(F10+F18+F89+F118)</f>
        <v>2101890</v>
      </c>
    </row>
    <row r="7" spans="1:12" ht="21.75" customHeight="1" x14ac:dyDescent="0.2">
      <c r="A7" s="159" t="s">
        <v>158</v>
      </c>
      <c r="B7" s="160" t="s">
        <v>159</v>
      </c>
      <c r="C7" s="161">
        <f t="shared" ref="C7:F9" si="0">C6</f>
        <v>2038963</v>
      </c>
      <c r="D7" s="161">
        <f t="shared" si="0"/>
        <v>2104890</v>
      </c>
      <c r="E7" s="161">
        <f t="shared" si="0"/>
        <v>2101890</v>
      </c>
      <c r="F7" s="161">
        <f t="shared" si="0"/>
        <v>2101890</v>
      </c>
    </row>
    <row r="8" spans="1:12" ht="21.75" customHeight="1" x14ac:dyDescent="0.2">
      <c r="A8" s="162" t="s">
        <v>160</v>
      </c>
      <c r="B8" s="163" t="s">
        <v>161</v>
      </c>
      <c r="C8" s="164">
        <f t="shared" si="0"/>
        <v>2038963</v>
      </c>
      <c r="D8" s="164">
        <f t="shared" si="0"/>
        <v>2104890</v>
      </c>
      <c r="E8" s="164">
        <f t="shared" si="0"/>
        <v>2101890</v>
      </c>
      <c r="F8" s="164">
        <f t="shared" si="0"/>
        <v>2101890</v>
      </c>
    </row>
    <row r="9" spans="1:12" ht="21.75" customHeight="1" x14ac:dyDescent="0.2">
      <c r="A9" s="165" t="s">
        <v>162</v>
      </c>
      <c r="B9" s="166" t="s">
        <v>157</v>
      </c>
      <c r="C9" s="167">
        <f t="shared" si="0"/>
        <v>2038963</v>
      </c>
      <c r="D9" s="167">
        <f t="shared" si="0"/>
        <v>2104890</v>
      </c>
      <c r="E9" s="167">
        <f t="shared" si="0"/>
        <v>2101890</v>
      </c>
      <c r="F9" s="167">
        <f t="shared" si="0"/>
        <v>2101890</v>
      </c>
    </row>
    <row r="10" spans="1:12" s="93" customFormat="1" ht="22.5" customHeight="1" x14ac:dyDescent="0.2">
      <c r="A10" s="130" t="s">
        <v>152</v>
      </c>
      <c r="B10" s="131" t="s">
        <v>154</v>
      </c>
      <c r="C10" s="132">
        <f>SUM(C11+C15)</f>
        <v>97460</v>
      </c>
      <c r="D10" s="132">
        <f>SUM(D11+D15)</f>
        <v>97000</v>
      </c>
      <c r="E10" s="132">
        <f>SUM(E11+E15)</f>
        <v>97000</v>
      </c>
      <c r="F10" s="132">
        <f>SUM(F11+F15)</f>
        <v>97000</v>
      </c>
      <c r="I10" s="102"/>
    </row>
    <row r="11" spans="1:12" s="152" customFormat="1" ht="33.75" customHeight="1" x14ac:dyDescent="0.2">
      <c r="A11" s="141" t="s">
        <v>151</v>
      </c>
      <c r="B11" s="142" t="s">
        <v>150</v>
      </c>
      <c r="C11" s="143">
        <f>SUM(C13+C14)</f>
        <v>93260</v>
      </c>
      <c r="D11" s="143">
        <f>SUM(D13+D14)</f>
        <v>93200</v>
      </c>
      <c r="E11" s="143">
        <f>SUM(E13+E14)</f>
        <v>93200</v>
      </c>
      <c r="F11" s="143">
        <f>SUM(F13+F14)</f>
        <v>93200</v>
      </c>
      <c r="I11" s="153"/>
    </row>
    <row r="12" spans="1:12" s="112" customFormat="1" ht="21.75" customHeight="1" x14ac:dyDescent="0.2">
      <c r="A12" s="98" t="s">
        <v>147</v>
      </c>
      <c r="B12" s="97" t="s">
        <v>146</v>
      </c>
      <c r="C12" s="96">
        <f>SUM(C13+C14)</f>
        <v>93260</v>
      </c>
      <c r="D12" s="96">
        <f>SUM(D13+D14)</f>
        <v>93200</v>
      </c>
      <c r="E12" s="96">
        <f>SUM(E13+E14)</f>
        <v>93200</v>
      </c>
      <c r="F12" s="96">
        <f>SUM(F13+F14)</f>
        <v>93200</v>
      </c>
      <c r="I12" s="113"/>
    </row>
    <row r="13" spans="1:12" ht="14.25" customHeight="1" x14ac:dyDescent="0.2">
      <c r="A13" s="123">
        <v>32</v>
      </c>
      <c r="B13" s="124" t="s">
        <v>31</v>
      </c>
      <c r="C13" s="125">
        <v>92710</v>
      </c>
      <c r="D13" s="125">
        <v>92750</v>
      </c>
      <c r="E13" s="125">
        <v>92750</v>
      </c>
      <c r="F13" s="125">
        <v>92750</v>
      </c>
    </row>
    <row r="14" spans="1:12" s="94" customFormat="1" x14ac:dyDescent="0.2">
      <c r="A14" s="123">
        <v>34</v>
      </c>
      <c r="B14" s="126" t="s">
        <v>32</v>
      </c>
      <c r="C14" s="125">
        <v>550</v>
      </c>
      <c r="D14" s="125">
        <v>450</v>
      </c>
      <c r="E14" s="125">
        <v>450</v>
      </c>
      <c r="F14" s="125">
        <v>450</v>
      </c>
      <c r="I14" s="95"/>
    </row>
    <row r="15" spans="1:12" s="93" customFormat="1" ht="33.75" customHeight="1" x14ac:dyDescent="0.2">
      <c r="A15" s="141" t="s">
        <v>149</v>
      </c>
      <c r="B15" s="142" t="s">
        <v>148</v>
      </c>
      <c r="C15" s="143">
        <f t="shared" ref="C15:F16" si="1">SUM(C16)</f>
        <v>4200</v>
      </c>
      <c r="D15" s="143">
        <f t="shared" si="1"/>
        <v>3800</v>
      </c>
      <c r="E15" s="143">
        <f t="shared" si="1"/>
        <v>3800</v>
      </c>
      <c r="F15" s="143">
        <f t="shared" si="1"/>
        <v>3800</v>
      </c>
      <c r="I15" s="102"/>
    </row>
    <row r="16" spans="1:12" s="112" customFormat="1" ht="19.5" customHeight="1" x14ac:dyDescent="0.2">
      <c r="A16" s="98" t="s">
        <v>147</v>
      </c>
      <c r="B16" s="97" t="s">
        <v>146</v>
      </c>
      <c r="C16" s="96">
        <f t="shared" si="1"/>
        <v>4200</v>
      </c>
      <c r="D16" s="96">
        <f t="shared" si="1"/>
        <v>3800</v>
      </c>
      <c r="E16" s="96">
        <f t="shared" si="1"/>
        <v>3800</v>
      </c>
      <c r="F16" s="96">
        <f t="shared" si="1"/>
        <v>3800</v>
      </c>
      <c r="I16" s="113"/>
    </row>
    <row r="17" spans="1:9" s="94" customFormat="1" ht="15.75" customHeight="1" x14ac:dyDescent="0.2">
      <c r="A17" s="123">
        <v>42</v>
      </c>
      <c r="B17" s="158" t="s">
        <v>50</v>
      </c>
      <c r="C17" s="125">
        <v>4200</v>
      </c>
      <c r="D17" s="125">
        <v>3800</v>
      </c>
      <c r="E17" s="125">
        <v>3800</v>
      </c>
      <c r="F17" s="125">
        <v>3800</v>
      </c>
      <c r="I17" s="95"/>
    </row>
    <row r="18" spans="1:9" s="93" customFormat="1" ht="22.5" customHeight="1" x14ac:dyDescent="0.2">
      <c r="A18" s="130" t="s">
        <v>145</v>
      </c>
      <c r="B18" s="131" t="s">
        <v>144</v>
      </c>
      <c r="C18" s="132">
        <f>SUM(C19+C29+C52+C56+C59+C62+C69+C72+C77+C81+C85)</f>
        <v>432825</v>
      </c>
      <c r="D18" s="132">
        <f>SUM(D19+D29+D52+D56+D59+D62+D69+D72+D77+D81+D85)</f>
        <v>411760</v>
      </c>
      <c r="E18" s="132">
        <f>SUM(E19+E29+E52+E56+E59+E62+E69+E72+E77+E81+E85)</f>
        <v>411260</v>
      </c>
      <c r="F18" s="132">
        <f>SUM(F19+F29+F52+F56+F59+F62+F69+F72+F77+F81+F85)</f>
        <v>411260</v>
      </c>
      <c r="I18" s="102"/>
    </row>
    <row r="19" spans="1:9" s="93" customFormat="1" ht="33.75" customHeight="1" x14ac:dyDescent="0.2">
      <c r="A19" s="141" t="s">
        <v>143</v>
      </c>
      <c r="B19" s="142" t="s">
        <v>142</v>
      </c>
      <c r="C19" s="143">
        <f>SUM(C20+C24)</f>
        <v>138700</v>
      </c>
      <c r="D19" s="143">
        <f>SUM(D20+D24)</f>
        <v>150000</v>
      </c>
      <c r="E19" s="143">
        <f>SUM(E20+E24)</f>
        <v>150000</v>
      </c>
      <c r="F19" s="143">
        <f>SUM(F20+F24)</f>
        <v>150000</v>
      </c>
      <c r="I19" s="102"/>
    </row>
    <row r="20" spans="1:9" s="112" customFormat="1" ht="12.75" customHeight="1" x14ac:dyDescent="0.2">
      <c r="A20" s="98" t="s">
        <v>106</v>
      </c>
      <c r="B20" s="97" t="s">
        <v>124</v>
      </c>
      <c r="C20" s="96">
        <f>SUM(C21:C23)</f>
        <v>73000</v>
      </c>
      <c r="D20" s="96">
        <f>SUM(D21:D23)</f>
        <v>85000</v>
      </c>
      <c r="E20" s="96">
        <f>SUM(E21:E23)</f>
        <v>85000</v>
      </c>
      <c r="F20" s="96">
        <f>SUM(F21:F23)</f>
        <v>85000</v>
      </c>
      <c r="I20" s="113"/>
    </row>
    <row r="21" spans="1:9" s="94" customFormat="1" x14ac:dyDescent="0.2">
      <c r="A21" s="123">
        <v>31</v>
      </c>
      <c r="B21" s="126" t="s">
        <v>29</v>
      </c>
      <c r="C21" s="125">
        <v>71000</v>
      </c>
      <c r="D21" s="125">
        <v>81500</v>
      </c>
      <c r="E21" s="125">
        <v>81500</v>
      </c>
      <c r="F21" s="125">
        <v>81500</v>
      </c>
      <c r="I21" s="95"/>
    </row>
    <row r="22" spans="1:9" s="94" customFormat="1" x14ac:dyDescent="0.2">
      <c r="A22" s="123">
        <v>32</v>
      </c>
      <c r="B22" s="126" t="s">
        <v>31</v>
      </c>
      <c r="C22" s="125">
        <v>2000</v>
      </c>
      <c r="D22" s="125">
        <v>2500</v>
      </c>
      <c r="E22" s="125">
        <v>2500</v>
      </c>
      <c r="F22" s="125">
        <v>2500</v>
      </c>
      <c r="I22" s="95"/>
    </row>
    <row r="23" spans="1:9" s="94" customFormat="1" ht="15" customHeight="1" x14ac:dyDescent="0.2">
      <c r="A23" s="123">
        <v>42</v>
      </c>
      <c r="B23" s="135" t="s">
        <v>50</v>
      </c>
      <c r="C23" s="125"/>
      <c r="D23" s="125">
        <v>1000</v>
      </c>
      <c r="E23" s="125">
        <v>1000</v>
      </c>
      <c r="F23" s="125">
        <v>1000</v>
      </c>
      <c r="I23" s="95"/>
    </row>
    <row r="24" spans="1:9" s="112" customFormat="1" ht="15" customHeight="1" x14ac:dyDescent="0.2">
      <c r="A24" s="98" t="s">
        <v>102</v>
      </c>
      <c r="B24" s="97" t="s">
        <v>141</v>
      </c>
      <c r="C24" s="96">
        <f>SUM(C25:C28)</f>
        <v>65700</v>
      </c>
      <c r="D24" s="96">
        <f>SUM(D25:D28)</f>
        <v>65000</v>
      </c>
      <c r="E24" s="96">
        <f>SUM(E25:E28)</f>
        <v>65000</v>
      </c>
      <c r="F24" s="96">
        <f>SUM(F25:F28)</f>
        <v>65000</v>
      </c>
      <c r="H24" s="114"/>
      <c r="I24" s="113"/>
    </row>
    <row r="25" spans="1:9" s="94" customFormat="1" ht="12.75" customHeight="1" x14ac:dyDescent="0.2">
      <c r="A25" s="123">
        <v>31</v>
      </c>
      <c r="B25" s="126" t="s">
        <v>29</v>
      </c>
      <c r="C25" s="125">
        <v>39840</v>
      </c>
      <c r="D25" s="125">
        <v>43692</v>
      </c>
      <c r="E25" s="125">
        <v>43692</v>
      </c>
      <c r="F25" s="125">
        <v>43692</v>
      </c>
      <c r="H25" s="144"/>
      <c r="I25" s="95"/>
    </row>
    <row r="26" spans="1:9" s="94" customFormat="1" x14ac:dyDescent="0.2">
      <c r="A26" s="123">
        <v>32</v>
      </c>
      <c r="B26" s="126" t="s">
        <v>31</v>
      </c>
      <c r="C26" s="125">
        <v>25360</v>
      </c>
      <c r="D26" s="125">
        <v>20808</v>
      </c>
      <c r="E26" s="125">
        <v>20808</v>
      </c>
      <c r="F26" s="125">
        <v>20808</v>
      </c>
      <c r="I26" s="95"/>
    </row>
    <row r="27" spans="1:9" s="94" customFormat="1" x14ac:dyDescent="0.2">
      <c r="A27" s="123">
        <v>34</v>
      </c>
      <c r="B27" s="126" t="s">
        <v>32</v>
      </c>
      <c r="C27" s="125">
        <v>0</v>
      </c>
      <c r="D27" s="125">
        <v>0</v>
      </c>
      <c r="E27" s="133"/>
      <c r="F27" s="125"/>
      <c r="I27" s="95"/>
    </row>
    <row r="28" spans="1:9" s="99" customFormat="1" ht="12.75" customHeight="1" x14ac:dyDescent="0.2">
      <c r="A28" s="134">
        <v>42</v>
      </c>
      <c r="B28" s="135" t="s">
        <v>50</v>
      </c>
      <c r="C28" s="136">
        <v>500</v>
      </c>
      <c r="D28" s="136">
        <v>500</v>
      </c>
      <c r="E28" s="136">
        <v>500</v>
      </c>
      <c r="F28" s="136">
        <v>500</v>
      </c>
      <c r="I28" s="100"/>
    </row>
    <row r="29" spans="1:9" s="93" customFormat="1" ht="23.25" customHeight="1" x14ac:dyDescent="0.2">
      <c r="A29" s="141" t="s">
        <v>140</v>
      </c>
      <c r="B29" s="142" t="s">
        <v>139</v>
      </c>
      <c r="C29" s="143">
        <f>SUM(C30+C33+C37+C41+C45+C49)</f>
        <v>15891</v>
      </c>
      <c r="D29" s="143">
        <f>SUM(D30+D33+D37+D41+D45+D49)</f>
        <v>16984</v>
      </c>
      <c r="E29" s="143">
        <f>SUM(E30+E33+E37+E41+E45+E49)</f>
        <v>16484</v>
      </c>
      <c r="F29" s="143">
        <f>SUM(F30+F33+F37+F41+F45+F49)</f>
        <v>16484</v>
      </c>
      <c r="I29" s="102"/>
    </row>
    <row r="30" spans="1:9" s="94" customFormat="1" ht="30.75" customHeight="1" x14ac:dyDescent="0.2">
      <c r="A30" s="98" t="s">
        <v>106</v>
      </c>
      <c r="B30" s="111" t="s">
        <v>155</v>
      </c>
      <c r="C30" s="96">
        <f>SUM(C31:C32)</f>
        <v>2006</v>
      </c>
      <c r="D30" s="96">
        <f>SUM(D31:D32)</f>
        <v>1464</v>
      </c>
      <c r="E30" s="96">
        <f>SUM(E31:E32)</f>
        <v>1464</v>
      </c>
      <c r="F30" s="96">
        <f>SUM(F31:F32)</f>
        <v>1464</v>
      </c>
      <c r="I30" s="95"/>
    </row>
    <row r="31" spans="1:9" s="94" customFormat="1" ht="14.25" customHeight="1" x14ac:dyDescent="0.2">
      <c r="A31" s="123">
        <v>32</v>
      </c>
      <c r="B31" s="126" t="s">
        <v>31</v>
      </c>
      <c r="C31" s="145">
        <v>1739</v>
      </c>
      <c r="D31" s="145">
        <v>1197</v>
      </c>
      <c r="E31" s="145">
        <v>1197</v>
      </c>
      <c r="F31" s="145">
        <v>1197</v>
      </c>
      <c r="I31" s="95"/>
    </row>
    <row r="32" spans="1:9" s="99" customFormat="1" ht="12.75" customHeight="1" x14ac:dyDescent="0.2">
      <c r="A32" s="134">
        <v>42</v>
      </c>
      <c r="B32" s="135" t="s">
        <v>50</v>
      </c>
      <c r="C32" s="146">
        <v>267</v>
      </c>
      <c r="D32" s="146">
        <v>267</v>
      </c>
      <c r="E32" s="146">
        <v>267</v>
      </c>
      <c r="F32" s="146">
        <v>267</v>
      </c>
      <c r="I32" s="100"/>
    </row>
    <row r="33" spans="1:9" s="94" customFormat="1" ht="13.5" customHeight="1" x14ac:dyDescent="0.2">
      <c r="A33" s="98" t="s">
        <v>104</v>
      </c>
      <c r="B33" s="97" t="s">
        <v>103</v>
      </c>
      <c r="C33" s="96">
        <f>SUM(C34:C36)</f>
        <v>6550</v>
      </c>
      <c r="D33" s="96">
        <f>SUM(D34:D36)</f>
        <v>9500</v>
      </c>
      <c r="E33" s="96">
        <f>SUM(E34:E36)</f>
        <v>9500</v>
      </c>
      <c r="F33" s="96">
        <f>SUM(F34:F36)</f>
        <v>9500</v>
      </c>
      <c r="I33" s="95"/>
    </row>
    <row r="34" spans="1:9" s="94" customFormat="1" ht="12.75" customHeight="1" x14ac:dyDescent="0.2">
      <c r="A34" s="123">
        <v>32</v>
      </c>
      <c r="B34" s="126" t="s">
        <v>31</v>
      </c>
      <c r="C34" s="125">
        <v>6450</v>
      </c>
      <c r="D34" s="125">
        <v>9400</v>
      </c>
      <c r="E34" s="125">
        <v>9400</v>
      </c>
      <c r="F34" s="125">
        <v>9400</v>
      </c>
      <c r="I34" s="95"/>
    </row>
    <row r="35" spans="1:9" s="94" customFormat="1" x14ac:dyDescent="0.2">
      <c r="A35" s="123">
        <v>34</v>
      </c>
      <c r="B35" s="126" t="s">
        <v>32</v>
      </c>
      <c r="C35" s="125">
        <v>0</v>
      </c>
      <c r="D35" s="125">
        <v>0</v>
      </c>
      <c r="E35" s="133"/>
      <c r="F35" s="125"/>
      <c r="I35" s="95"/>
    </row>
    <row r="36" spans="1:9" s="94" customFormat="1" ht="12.75" customHeight="1" x14ac:dyDescent="0.2">
      <c r="A36" s="147">
        <v>37</v>
      </c>
      <c r="B36" s="126" t="s">
        <v>129</v>
      </c>
      <c r="C36" s="125">
        <v>100</v>
      </c>
      <c r="D36" s="125">
        <v>100</v>
      </c>
      <c r="E36" s="125">
        <v>100</v>
      </c>
      <c r="F36" s="125">
        <v>100</v>
      </c>
      <c r="I36" s="95"/>
    </row>
    <row r="37" spans="1:9" s="94" customFormat="1" ht="20.25" customHeight="1" x14ac:dyDescent="0.2">
      <c r="A37" s="98" t="s">
        <v>102</v>
      </c>
      <c r="B37" s="97" t="s">
        <v>101</v>
      </c>
      <c r="C37" s="96">
        <f>SUM(C38:C40)</f>
        <v>2089</v>
      </c>
      <c r="D37" s="96">
        <f>SUM(D38:D40)</f>
        <v>3000</v>
      </c>
      <c r="E37" s="96">
        <f>SUM(E38:E40)</f>
        <v>3000</v>
      </c>
      <c r="F37" s="96">
        <f>SUM(F38:F40)</f>
        <v>3000</v>
      </c>
      <c r="I37" s="95"/>
    </row>
    <row r="38" spans="1:9" s="94" customFormat="1" x14ac:dyDescent="0.2">
      <c r="A38" s="123">
        <v>31</v>
      </c>
      <c r="B38" s="126" t="s">
        <v>29</v>
      </c>
      <c r="C38" s="125"/>
      <c r="D38" s="125"/>
      <c r="E38" s="133"/>
      <c r="F38" s="125"/>
      <c r="I38" s="95"/>
    </row>
    <row r="39" spans="1:9" s="94" customFormat="1" x14ac:dyDescent="0.2">
      <c r="A39" s="123">
        <v>32</v>
      </c>
      <c r="B39" s="126" t="s">
        <v>31</v>
      </c>
      <c r="C39" s="125">
        <v>2089</v>
      </c>
      <c r="D39" s="125">
        <v>3000</v>
      </c>
      <c r="E39" s="125">
        <v>3000</v>
      </c>
      <c r="F39" s="125">
        <v>3000</v>
      </c>
      <c r="I39" s="95"/>
    </row>
    <row r="40" spans="1:9" s="94" customFormat="1" ht="12.75" customHeight="1" x14ac:dyDescent="0.2">
      <c r="A40" s="123">
        <v>42</v>
      </c>
      <c r="B40" s="158" t="s">
        <v>50</v>
      </c>
      <c r="C40" s="125"/>
      <c r="D40" s="125"/>
      <c r="E40" s="133"/>
      <c r="F40" s="125"/>
      <c r="I40" s="95"/>
    </row>
    <row r="41" spans="1:9" s="94" customFormat="1" ht="15" customHeight="1" x14ac:dyDescent="0.2">
      <c r="A41" s="98" t="s">
        <v>92</v>
      </c>
      <c r="B41" s="97" t="s">
        <v>91</v>
      </c>
      <c r="C41" s="96">
        <f>SUM(C42:C44)</f>
        <v>3279</v>
      </c>
      <c r="D41" s="96">
        <f>SUM(D42:D44)</f>
        <v>1700</v>
      </c>
      <c r="E41" s="96">
        <f>SUM(E42:E44)</f>
        <v>1700</v>
      </c>
      <c r="F41" s="96">
        <f>SUM(F42:F44)</f>
        <v>1700</v>
      </c>
      <c r="I41" s="95"/>
    </row>
    <row r="42" spans="1:9" s="94" customFormat="1" x14ac:dyDescent="0.2">
      <c r="A42" s="123">
        <v>31</v>
      </c>
      <c r="B42" s="126" t="s">
        <v>29</v>
      </c>
      <c r="C42" s="125">
        <v>250</v>
      </c>
      <c r="D42" s="125">
        <v>250</v>
      </c>
      <c r="E42" s="125">
        <v>250</v>
      </c>
      <c r="F42" s="125">
        <v>250</v>
      </c>
      <c r="I42" s="95"/>
    </row>
    <row r="43" spans="1:9" s="94" customFormat="1" x14ac:dyDescent="0.2">
      <c r="A43" s="123">
        <v>32</v>
      </c>
      <c r="B43" s="126" t="s">
        <v>31</v>
      </c>
      <c r="C43" s="125">
        <v>2029</v>
      </c>
      <c r="D43" s="125">
        <v>450</v>
      </c>
      <c r="E43" s="125">
        <v>450</v>
      </c>
      <c r="F43" s="125">
        <v>450</v>
      </c>
      <c r="I43" s="95"/>
    </row>
    <row r="44" spans="1:9" s="99" customFormat="1" ht="12.75" customHeight="1" x14ac:dyDescent="0.2">
      <c r="A44" s="134">
        <v>38</v>
      </c>
      <c r="B44" s="135" t="s">
        <v>75</v>
      </c>
      <c r="C44" s="136">
        <v>1000</v>
      </c>
      <c r="D44" s="136">
        <v>1000</v>
      </c>
      <c r="E44" s="136">
        <v>1000</v>
      </c>
      <c r="F44" s="136">
        <v>1000</v>
      </c>
      <c r="I44" s="100"/>
    </row>
    <row r="45" spans="1:9" s="94" customFormat="1" ht="12.75" customHeight="1" x14ac:dyDescent="0.2">
      <c r="A45" s="98" t="s">
        <v>112</v>
      </c>
      <c r="B45" s="97" t="s">
        <v>111</v>
      </c>
      <c r="C45" s="96">
        <f>SUM(C46:C48)</f>
        <v>752</v>
      </c>
      <c r="D45" s="96">
        <f>SUM(D46:D48)</f>
        <v>120</v>
      </c>
      <c r="E45" s="96">
        <f>SUM(E46:E48)</f>
        <v>120</v>
      </c>
      <c r="F45" s="96">
        <f>SUM(F46:F48)</f>
        <v>120</v>
      </c>
      <c r="I45" s="95"/>
    </row>
    <row r="46" spans="1:9" s="94" customFormat="1" x14ac:dyDescent="0.2">
      <c r="A46" s="123">
        <v>31</v>
      </c>
      <c r="B46" s="126" t="s">
        <v>29</v>
      </c>
      <c r="C46" s="125"/>
      <c r="D46" s="125"/>
      <c r="E46" s="133"/>
      <c r="F46" s="125"/>
      <c r="I46" s="95"/>
    </row>
    <row r="47" spans="1:9" s="94" customFormat="1" x14ac:dyDescent="0.2">
      <c r="A47" s="123">
        <v>32</v>
      </c>
      <c r="B47" s="126" t="s">
        <v>31</v>
      </c>
      <c r="C47" s="125">
        <v>752</v>
      </c>
      <c r="D47" s="125">
        <v>120</v>
      </c>
      <c r="E47" s="125">
        <v>120</v>
      </c>
      <c r="F47" s="125">
        <v>120</v>
      </c>
      <c r="I47" s="95"/>
    </row>
    <row r="48" spans="1:9" s="94" customFormat="1" ht="12.75" customHeight="1" x14ac:dyDescent="0.2">
      <c r="A48" s="123">
        <v>42</v>
      </c>
      <c r="B48" s="158" t="s">
        <v>50</v>
      </c>
      <c r="C48" s="125"/>
      <c r="D48" s="125"/>
      <c r="E48" s="125"/>
      <c r="F48" s="125"/>
      <c r="I48" s="95"/>
    </row>
    <row r="49" spans="1:9" s="94" customFormat="1" ht="16.5" customHeight="1" x14ac:dyDescent="0.2">
      <c r="A49" s="98" t="s">
        <v>100</v>
      </c>
      <c r="B49" s="97" t="s">
        <v>99</v>
      </c>
      <c r="C49" s="96">
        <f>SUM(C50:C51)</f>
        <v>1215</v>
      </c>
      <c r="D49" s="96">
        <f>SUM(D50:D51)</f>
        <v>1200</v>
      </c>
      <c r="E49" s="96">
        <f>SUM(E50:E51)</f>
        <v>700</v>
      </c>
      <c r="F49" s="96">
        <f>SUM(F50:F51)</f>
        <v>700</v>
      </c>
      <c r="I49" s="95"/>
    </row>
    <row r="50" spans="1:9" s="94" customFormat="1" x14ac:dyDescent="0.2">
      <c r="A50" s="123">
        <v>32</v>
      </c>
      <c r="B50" s="126" t="s">
        <v>31</v>
      </c>
      <c r="C50" s="125">
        <v>1215</v>
      </c>
      <c r="D50" s="125">
        <v>1200</v>
      </c>
      <c r="E50" s="125">
        <v>700</v>
      </c>
      <c r="F50" s="125">
        <v>700</v>
      </c>
      <c r="I50" s="95"/>
    </row>
    <row r="51" spans="1:9" s="94" customFormat="1" ht="12.75" customHeight="1" x14ac:dyDescent="0.2">
      <c r="A51" s="123">
        <v>42</v>
      </c>
      <c r="B51" s="158" t="s">
        <v>50</v>
      </c>
      <c r="C51" s="125"/>
      <c r="D51" s="125"/>
      <c r="E51" s="133"/>
      <c r="F51" s="125"/>
      <c r="I51" s="95"/>
    </row>
    <row r="52" spans="1:9" s="94" customFormat="1" ht="24" customHeight="1" x14ac:dyDescent="0.2">
      <c r="A52" s="154" t="s">
        <v>138</v>
      </c>
      <c r="B52" s="142" t="s">
        <v>137</v>
      </c>
      <c r="C52" s="143">
        <f>SUM(C53)</f>
        <v>6340</v>
      </c>
      <c r="D52" s="143">
        <f>SUM(D53)</f>
        <v>13200</v>
      </c>
      <c r="E52" s="143">
        <f>SUM(E53)</f>
        <v>13200</v>
      </c>
      <c r="F52" s="143">
        <f>SUM(F53)</f>
        <v>13200</v>
      </c>
      <c r="I52" s="95"/>
    </row>
    <row r="53" spans="1:9" s="94" customFormat="1" x14ac:dyDescent="0.2">
      <c r="A53" s="98" t="s">
        <v>106</v>
      </c>
      <c r="B53" s="97" t="s">
        <v>121</v>
      </c>
      <c r="C53" s="96">
        <f>SUM(C54:C55)</f>
        <v>6340</v>
      </c>
      <c r="D53" s="96">
        <f>SUM(D54:D55)</f>
        <v>13200</v>
      </c>
      <c r="E53" s="96">
        <f>SUM(E54:E55)</f>
        <v>13200</v>
      </c>
      <c r="F53" s="96">
        <f>SUM(F54:F55)</f>
        <v>13200</v>
      </c>
      <c r="I53" s="95"/>
    </row>
    <row r="54" spans="1:9" s="94" customFormat="1" x14ac:dyDescent="0.2">
      <c r="A54" s="123">
        <v>31</v>
      </c>
      <c r="B54" s="126" t="s">
        <v>29</v>
      </c>
      <c r="C54" s="125">
        <v>5987</v>
      </c>
      <c r="D54" s="125">
        <v>12800</v>
      </c>
      <c r="E54" s="125">
        <v>12800</v>
      </c>
      <c r="F54" s="125">
        <v>12800</v>
      </c>
      <c r="I54" s="95"/>
    </row>
    <row r="55" spans="1:9" s="94" customFormat="1" x14ac:dyDescent="0.2">
      <c r="A55" s="123">
        <v>32</v>
      </c>
      <c r="B55" s="126" t="s">
        <v>31</v>
      </c>
      <c r="C55" s="125">
        <v>353</v>
      </c>
      <c r="D55" s="125">
        <v>400</v>
      </c>
      <c r="E55" s="125">
        <v>400</v>
      </c>
      <c r="F55" s="125">
        <v>400</v>
      </c>
      <c r="I55" s="95"/>
    </row>
    <row r="56" spans="1:9" s="94" customFormat="1" ht="24" customHeight="1" x14ac:dyDescent="0.2">
      <c r="A56" s="154" t="s">
        <v>136</v>
      </c>
      <c r="B56" s="142" t="s">
        <v>135</v>
      </c>
      <c r="C56" s="143">
        <f>SUM(C57)</f>
        <v>48000</v>
      </c>
      <c r="D56" s="143">
        <f>SUM(D57)</f>
        <v>0</v>
      </c>
      <c r="E56" s="143">
        <f>SUM(E57)</f>
        <v>0</v>
      </c>
      <c r="F56" s="143">
        <f>SUM(F57)</f>
        <v>0</v>
      </c>
      <c r="I56" s="95"/>
    </row>
    <row r="57" spans="1:9" s="94" customFormat="1" x14ac:dyDescent="0.2">
      <c r="A57" s="98" t="s">
        <v>106</v>
      </c>
      <c r="B57" s="97" t="s">
        <v>121</v>
      </c>
      <c r="C57" s="96">
        <f>SUM(C58:C58)</f>
        <v>48000</v>
      </c>
      <c r="D57" s="96">
        <f>SUM(D58:D58)</f>
        <v>0</v>
      </c>
      <c r="E57" s="96">
        <f>SUM(E58:E58)</f>
        <v>0</v>
      </c>
      <c r="F57" s="96">
        <f>SUM(F58:F58)</f>
        <v>0</v>
      </c>
      <c r="I57" s="95"/>
    </row>
    <row r="58" spans="1:9" s="94" customFormat="1" x14ac:dyDescent="0.2">
      <c r="A58" s="123">
        <v>32</v>
      </c>
      <c r="B58" s="126" t="s">
        <v>31</v>
      </c>
      <c r="C58" s="125">
        <v>48000</v>
      </c>
      <c r="D58" s="125">
        <v>0</v>
      </c>
      <c r="E58" s="125">
        <v>0</v>
      </c>
      <c r="F58" s="125">
        <v>0</v>
      </c>
      <c r="I58" s="95"/>
    </row>
    <row r="59" spans="1:9" s="94" customFormat="1" ht="24" customHeight="1" x14ac:dyDescent="0.2">
      <c r="A59" s="141" t="s">
        <v>134</v>
      </c>
      <c r="B59" s="142" t="s">
        <v>133</v>
      </c>
      <c r="C59" s="143">
        <f t="shared" ref="C59:F60" si="2">SUM(C60)</f>
        <v>351</v>
      </c>
      <c r="D59" s="143">
        <f t="shared" si="2"/>
        <v>338</v>
      </c>
      <c r="E59" s="143">
        <f t="shared" si="2"/>
        <v>338</v>
      </c>
      <c r="F59" s="143">
        <f t="shared" si="2"/>
        <v>338</v>
      </c>
      <c r="I59" s="95"/>
    </row>
    <row r="60" spans="1:9" s="94" customFormat="1" ht="12.75" customHeight="1" x14ac:dyDescent="0.2">
      <c r="A60" s="98" t="s">
        <v>106</v>
      </c>
      <c r="B60" s="97" t="s">
        <v>132</v>
      </c>
      <c r="C60" s="96">
        <f t="shared" si="2"/>
        <v>351</v>
      </c>
      <c r="D60" s="96">
        <f t="shared" si="2"/>
        <v>338</v>
      </c>
      <c r="E60" s="96">
        <f t="shared" si="2"/>
        <v>338</v>
      </c>
      <c r="F60" s="96">
        <f t="shared" si="2"/>
        <v>338</v>
      </c>
      <c r="I60" s="95"/>
    </row>
    <row r="61" spans="1:9" s="94" customFormat="1" x14ac:dyDescent="0.2">
      <c r="A61" s="123">
        <v>32</v>
      </c>
      <c r="B61" s="126" t="s">
        <v>31</v>
      </c>
      <c r="C61" s="125">
        <v>351</v>
      </c>
      <c r="D61" s="125">
        <v>338</v>
      </c>
      <c r="E61" s="125">
        <v>338</v>
      </c>
      <c r="F61" s="125">
        <v>338</v>
      </c>
      <c r="I61" s="95"/>
    </row>
    <row r="62" spans="1:9" s="94" customFormat="1" ht="23.25" customHeight="1" x14ac:dyDescent="0.2">
      <c r="A62" s="141" t="s">
        <v>131</v>
      </c>
      <c r="B62" s="142" t="s">
        <v>130</v>
      </c>
      <c r="C62" s="143">
        <f>C63+C65</f>
        <v>56500</v>
      </c>
      <c r="D62" s="143">
        <f>D63+D65</f>
        <v>24000</v>
      </c>
      <c r="E62" s="143">
        <f>E63+E65</f>
        <v>24000</v>
      </c>
      <c r="F62" s="143">
        <f>F63+F65</f>
        <v>24000</v>
      </c>
      <c r="I62" s="95"/>
    </row>
    <row r="63" spans="1:9" s="94" customFormat="1" x14ac:dyDescent="0.2">
      <c r="A63" s="98" t="s">
        <v>106</v>
      </c>
      <c r="B63" s="97" t="s">
        <v>121</v>
      </c>
      <c r="C63" s="96">
        <f>C64</f>
        <v>26000</v>
      </c>
      <c r="D63" s="96">
        <f>D64</f>
        <v>0</v>
      </c>
      <c r="E63" s="96">
        <f>E64</f>
        <v>0</v>
      </c>
      <c r="F63" s="96">
        <f>F64</f>
        <v>0</v>
      </c>
      <c r="I63" s="95"/>
    </row>
    <row r="64" spans="1:9" s="94" customFormat="1" ht="12.75" customHeight="1" x14ac:dyDescent="0.2">
      <c r="A64" s="147">
        <v>37</v>
      </c>
      <c r="B64" s="126" t="s">
        <v>129</v>
      </c>
      <c r="C64" s="125">
        <v>26000</v>
      </c>
      <c r="D64" s="125">
        <v>0</v>
      </c>
      <c r="E64" s="125">
        <v>0</v>
      </c>
      <c r="F64" s="125">
        <v>0</v>
      </c>
      <c r="I64" s="95"/>
    </row>
    <row r="65" spans="1:10" s="94" customFormat="1" ht="18" customHeight="1" x14ac:dyDescent="0.2">
      <c r="A65" s="98" t="s">
        <v>92</v>
      </c>
      <c r="B65" s="97" t="s">
        <v>91</v>
      </c>
      <c r="C65" s="96">
        <f>SUM(C66:C68)</f>
        <v>30500</v>
      </c>
      <c r="D65" s="96">
        <f>SUM(D66:D68)</f>
        <v>24000</v>
      </c>
      <c r="E65" s="96">
        <f>SUM(E66:E68)</f>
        <v>24000</v>
      </c>
      <c r="F65" s="96">
        <f>SUM(F66:F68)</f>
        <v>24000</v>
      </c>
      <c r="I65" s="95"/>
    </row>
    <row r="66" spans="1:10" s="94" customFormat="1" x14ac:dyDescent="0.2">
      <c r="A66" s="123">
        <v>32</v>
      </c>
      <c r="B66" s="126" t="s">
        <v>31</v>
      </c>
      <c r="C66" s="125"/>
      <c r="D66" s="125"/>
      <c r="E66" s="133"/>
      <c r="F66" s="125"/>
      <c r="I66" s="95"/>
    </row>
    <row r="67" spans="1:10" s="94" customFormat="1" ht="12.75" customHeight="1" x14ac:dyDescent="0.2">
      <c r="A67" s="147">
        <v>37</v>
      </c>
      <c r="B67" s="126" t="s">
        <v>129</v>
      </c>
      <c r="C67" s="125">
        <v>25000</v>
      </c>
      <c r="D67" s="125">
        <v>17000</v>
      </c>
      <c r="E67" s="125">
        <v>17000</v>
      </c>
      <c r="F67" s="125">
        <v>17000</v>
      </c>
      <c r="I67" s="95"/>
    </row>
    <row r="68" spans="1:10" s="94" customFormat="1" ht="12.75" customHeight="1" x14ac:dyDescent="0.2">
      <c r="A68" s="123">
        <v>42</v>
      </c>
      <c r="B68" s="158" t="s">
        <v>50</v>
      </c>
      <c r="C68" s="125">
        <v>5500</v>
      </c>
      <c r="D68" s="125">
        <v>7000</v>
      </c>
      <c r="E68" s="125">
        <v>7000</v>
      </c>
      <c r="F68" s="125">
        <v>7000</v>
      </c>
      <c r="I68" s="95"/>
    </row>
    <row r="69" spans="1:10" ht="24" customHeight="1" x14ac:dyDescent="0.2">
      <c r="A69" s="141" t="s">
        <v>128</v>
      </c>
      <c r="B69" s="142" t="s">
        <v>127</v>
      </c>
      <c r="C69" s="143">
        <f t="shared" ref="C69:F70" si="3">SUM(C70)</f>
        <v>400</v>
      </c>
      <c r="D69" s="143">
        <f t="shared" si="3"/>
        <v>400</v>
      </c>
      <c r="E69" s="143">
        <f t="shared" si="3"/>
        <v>400</v>
      </c>
      <c r="F69" s="143">
        <f t="shared" si="3"/>
        <v>400</v>
      </c>
    </row>
    <row r="70" spans="1:10" s="94" customFormat="1" ht="12.75" customHeight="1" x14ac:dyDescent="0.2">
      <c r="A70" s="98" t="s">
        <v>106</v>
      </c>
      <c r="B70" s="97" t="s">
        <v>124</v>
      </c>
      <c r="C70" s="96">
        <f t="shared" si="3"/>
        <v>400</v>
      </c>
      <c r="D70" s="96">
        <f t="shared" si="3"/>
        <v>400</v>
      </c>
      <c r="E70" s="96">
        <f t="shared" si="3"/>
        <v>400</v>
      </c>
      <c r="F70" s="96">
        <f t="shared" si="3"/>
        <v>400</v>
      </c>
      <c r="I70" s="95"/>
      <c r="J70" s="110"/>
    </row>
    <row r="71" spans="1:10" s="94" customFormat="1" x14ac:dyDescent="0.2">
      <c r="A71" s="123">
        <v>32</v>
      </c>
      <c r="B71" s="126" t="s">
        <v>31</v>
      </c>
      <c r="C71" s="125">
        <v>400</v>
      </c>
      <c r="D71" s="125">
        <v>400</v>
      </c>
      <c r="E71" s="125">
        <v>400</v>
      </c>
      <c r="F71" s="125">
        <v>400</v>
      </c>
      <c r="I71" s="95"/>
      <c r="J71" s="110"/>
    </row>
    <row r="72" spans="1:10" ht="24.75" customHeight="1" x14ac:dyDescent="0.2">
      <c r="A72" s="141" t="s">
        <v>126</v>
      </c>
      <c r="B72" s="142" t="s">
        <v>125</v>
      </c>
      <c r="C72" s="143">
        <f>C73+C75</f>
        <v>92556</v>
      </c>
      <c r="D72" s="143">
        <f>D73+D75</f>
        <v>98738</v>
      </c>
      <c r="E72" s="143">
        <f>E73+E75</f>
        <v>98738</v>
      </c>
      <c r="F72" s="143">
        <f>F73+F75</f>
        <v>98738</v>
      </c>
    </row>
    <row r="73" spans="1:10" s="94" customFormat="1" ht="12.75" customHeight="1" x14ac:dyDescent="0.2">
      <c r="A73" s="98" t="s">
        <v>106</v>
      </c>
      <c r="B73" s="97" t="s">
        <v>124</v>
      </c>
      <c r="C73" s="96">
        <f>SUM(C74)</f>
        <v>4256</v>
      </c>
      <c r="D73" s="96">
        <f>SUM(D74)</f>
        <v>3738</v>
      </c>
      <c r="E73" s="96">
        <f>SUM(E74)</f>
        <v>3738</v>
      </c>
      <c r="F73" s="96">
        <f>SUM(F74)</f>
        <v>3738</v>
      </c>
      <c r="I73" s="95"/>
      <c r="J73" s="110"/>
    </row>
    <row r="74" spans="1:10" s="94" customFormat="1" x14ac:dyDescent="0.2">
      <c r="A74" s="123">
        <v>32</v>
      </c>
      <c r="B74" s="126" t="s">
        <v>31</v>
      </c>
      <c r="C74" s="125">
        <v>4256</v>
      </c>
      <c r="D74" s="125">
        <v>3738</v>
      </c>
      <c r="E74" s="125">
        <v>3738</v>
      </c>
      <c r="F74" s="125">
        <v>3738</v>
      </c>
      <c r="I74" s="95"/>
      <c r="J74" s="110"/>
    </row>
    <row r="75" spans="1:10" s="94" customFormat="1" ht="18" customHeight="1" x14ac:dyDescent="0.2">
      <c r="A75" s="98" t="s">
        <v>92</v>
      </c>
      <c r="B75" s="97" t="s">
        <v>91</v>
      </c>
      <c r="C75" s="96">
        <f>SUM(C76)</f>
        <v>88300</v>
      </c>
      <c r="D75" s="96">
        <f>SUM(D76)</f>
        <v>95000</v>
      </c>
      <c r="E75" s="96">
        <f>SUM(E76)</f>
        <v>95000</v>
      </c>
      <c r="F75" s="96">
        <f>SUM(F76)</f>
        <v>95000</v>
      </c>
      <c r="I75" s="95"/>
    </row>
    <row r="76" spans="1:10" s="94" customFormat="1" ht="12.75" customHeight="1" x14ac:dyDescent="0.2">
      <c r="A76" s="123">
        <v>32</v>
      </c>
      <c r="B76" s="126" t="s">
        <v>31</v>
      </c>
      <c r="C76" s="125">
        <v>88300</v>
      </c>
      <c r="D76" s="125">
        <v>95000</v>
      </c>
      <c r="E76" s="125">
        <v>95000</v>
      </c>
      <c r="F76" s="125">
        <v>95000</v>
      </c>
      <c r="I76" s="95"/>
    </row>
    <row r="77" spans="1:10" ht="27.75" customHeight="1" x14ac:dyDescent="0.2">
      <c r="A77" s="141" t="s">
        <v>123</v>
      </c>
      <c r="B77" s="142" t="s">
        <v>122</v>
      </c>
      <c r="C77" s="143">
        <f>SUM(C78)</f>
        <v>3087</v>
      </c>
      <c r="D77" s="143">
        <f>SUM(D78)</f>
        <v>3100</v>
      </c>
      <c r="E77" s="143">
        <f>SUM(E78)</f>
        <v>3100</v>
      </c>
      <c r="F77" s="143">
        <f>SUM(F78)</f>
        <v>3100</v>
      </c>
    </row>
    <row r="78" spans="1:10" s="94" customFormat="1" x14ac:dyDescent="0.2">
      <c r="A78" s="98" t="s">
        <v>106</v>
      </c>
      <c r="B78" s="97" t="s">
        <v>121</v>
      </c>
      <c r="C78" s="96">
        <f>SUM(C79:C80)</f>
        <v>3087</v>
      </c>
      <c r="D78" s="96">
        <f>SUM(D79:D80)</f>
        <v>3100</v>
      </c>
      <c r="E78" s="96">
        <f>SUM(E79:E80)</f>
        <v>3100</v>
      </c>
      <c r="F78" s="96">
        <f>SUM(F79:F80)</f>
        <v>3100</v>
      </c>
      <c r="I78" s="95"/>
    </row>
    <row r="79" spans="1:10" s="94" customFormat="1" x14ac:dyDescent="0.2">
      <c r="A79" s="123">
        <v>31</v>
      </c>
      <c r="B79" s="126" t="s">
        <v>29</v>
      </c>
      <c r="C79" s="125"/>
      <c r="D79" s="125"/>
      <c r="E79" s="133"/>
      <c r="F79" s="125"/>
      <c r="I79" s="95"/>
    </row>
    <row r="80" spans="1:10" s="94" customFormat="1" x14ac:dyDescent="0.2">
      <c r="A80" s="123">
        <v>32</v>
      </c>
      <c r="B80" s="126" t="s">
        <v>31</v>
      </c>
      <c r="C80" s="125">
        <v>3087</v>
      </c>
      <c r="D80" s="125">
        <v>3100</v>
      </c>
      <c r="E80" s="125">
        <v>3100</v>
      </c>
      <c r="F80" s="125">
        <v>3100</v>
      </c>
      <c r="I80" s="95"/>
    </row>
    <row r="81" spans="1:9" ht="23.25" customHeight="1" x14ac:dyDescent="0.2">
      <c r="A81" s="141" t="s">
        <v>119</v>
      </c>
      <c r="B81" s="142" t="s">
        <v>120</v>
      </c>
      <c r="C81" s="143">
        <f>SUM(C82)</f>
        <v>50000</v>
      </c>
      <c r="D81" s="143">
        <f>SUM(D82)</f>
        <v>0</v>
      </c>
      <c r="E81" s="143">
        <f>SUM(E82)</f>
        <v>0</v>
      </c>
      <c r="F81" s="143">
        <f>SUM(F82)</f>
        <v>0</v>
      </c>
    </row>
    <row r="82" spans="1:9" s="94" customFormat="1" ht="14.25" customHeight="1" x14ac:dyDescent="0.2">
      <c r="A82" s="109" t="s">
        <v>106</v>
      </c>
      <c r="B82" s="108" t="s">
        <v>117</v>
      </c>
      <c r="C82" s="96">
        <f>SUM(C83:C84)</f>
        <v>50000</v>
      </c>
      <c r="D82" s="96">
        <f>SUM(D83:D84)</f>
        <v>0</v>
      </c>
      <c r="E82" s="96">
        <f>SUM(E83:E84)</f>
        <v>0</v>
      </c>
      <c r="F82" s="96">
        <f>SUM(F83:F84)</f>
        <v>0</v>
      </c>
      <c r="I82" s="95"/>
    </row>
    <row r="83" spans="1:9" s="94" customFormat="1" ht="12.75" customHeight="1" x14ac:dyDescent="0.2">
      <c r="A83" s="148">
        <v>31</v>
      </c>
      <c r="B83" s="126" t="s">
        <v>29</v>
      </c>
      <c r="C83" s="125">
        <v>48120</v>
      </c>
      <c r="D83" s="125">
        <v>0</v>
      </c>
      <c r="E83" s="125">
        <v>0</v>
      </c>
      <c r="F83" s="125">
        <v>0</v>
      </c>
      <c r="I83" s="95"/>
    </row>
    <row r="84" spans="1:9" s="94" customFormat="1" x14ac:dyDescent="0.2">
      <c r="A84" s="123">
        <v>32</v>
      </c>
      <c r="B84" s="126" t="s">
        <v>31</v>
      </c>
      <c r="C84" s="125">
        <v>1880</v>
      </c>
      <c r="D84" s="125">
        <v>0</v>
      </c>
      <c r="E84" s="125">
        <v>0</v>
      </c>
      <c r="F84" s="125">
        <v>0</v>
      </c>
      <c r="I84" s="95"/>
    </row>
    <row r="85" spans="1:9" ht="23.25" customHeight="1" x14ac:dyDescent="0.2">
      <c r="A85" s="141" t="s">
        <v>119</v>
      </c>
      <c r="B85" s="142" t="s">
        <v>118</v>
      </c>
      <c r="C85" s="143">
        <f>SUM(C86)</f>
        <v>21000</v>
      </c>
      <c r="D85" s="143">
        <f>SUM(D86)</f>
        <v>105000</v>
      </c>
      <c r="E85" s="143">
        <f>SUM(E86)</f>
        <v>105000</v>
      </c>
      <c r="F85" s="143">
        <f>SUM(F86)</f>
        <v>105000</v>
      </c>
    </row>
    <row r="86" spans="1:9" s="94" customFormat="1" ht="14.25" customHeight="1" x14ac:dyDescent="0.2">
      <c r="A86" s="109" t="s">
        <v>106</v>
      </c>
      <c r="B86" s="108" t="s">
        <v>117</v>
      </c>
      <c r="C86" s="96">
        <f>SUM(C87:C88)</f>
        <v>21000</v>
      </c>
      <c r="D86" s="96">
        <f>SUM(D87:D88)</f>
        <v>105000</v>
      </c>
      <c r="E86" s="96">
        <f>SUM(E87:E88)</f>
        <v>105000</v>
      </c>
      <c r="F86" s="96">
        <f>SUM(F87:F88)</f>
        <v>105000</v>
      </c>
      <c r="I86" s="95"/>
    </row>
    <row r="87" spans="1:9" s="94" customFormat="1" ht="12.75" customHeight="1" x14ac:dyDescent="0.2">
      <c r="A87" s="148">
        <v>31</v>
      </c>
      <c r="B87" s="126" t="s">
        <v>29</v>
      </c>
      <c r="C87" s="125">
        <v>20340</v>
      </c>
      <c r="D87" s="125">
        <v>103000</v>
      </c>
      <c r="E87" s="125">
        <v>103000</v>
      </c>
      <c r="F87" s="125">
        <v>103000</v>
      </c>
      <c r="I87" s="95"/>
    </row>
    <row r="88" spans="1:9" s="94" customFormat="1" x14ac:dyDescent="0.2">
      <c r="A88" s="123">
        <v>32</v>
      </c>
      <c r="B88" s="126" t="s">
        <v>31</v>
      </c>
      <c r="C88" s="125">
        <v>660</v>
      </c>
      <c r="D88" s="125">
        <v>2000</v>
      </c>
      <c r="E88" s="125">
        <v>2000</v>
      </c>
      <c r="F88" s="125">
        <v>2000</v>
      </c>
      <c r="I88" s="95"/>
    </row>
    <row r="89" spans="1:9" s="93" customFormat="1" ht="23.25" customHeight="1" x14ac:dyDescent="0.2">
      <c r="A89" s="130" t="s">
        <v>116</v>
      </c>
      <c r="B89" s="131" t="s">
        <v>115</v>
      </c>
      <c r="C89" s="132">
        <f>SUM(C90+C105)</f>
        <v>19678</v>
      </c>
      <c r="D89" s="132">
        <f>SUM(D90+D105)</f>
        <v>15130</v>
      </c>
      <c r="E89" s="132">
        <f>SUM(E90+E105)</f>
        <v>12630</v>
      </c>
      <c r="F89" s="132">
        <f>SUM(F90+F105)</f>
        <v>12630</v>
      </c>
      <c r="I89" s="102"/>
    </row>
    <row r="90" spans="1:9" s="93" customFormat="1" ht="23.25" customHeight="1" x14ac:dyDescent="0.2">
      <c r="A90" s="141" t="s">
        <v>114</v>
      </c>
      <c r="B90" s="142" t="s">
        <v>113</v>
      </c>
      <c r="C90" s="143">
        <f>SUM(C91+C93+C95+C97+C99+C101+C103)</f>
        <v>17200</v>
      </c>
      <c r="D90" s="143">
        <f>SUM(D91+D93+D95+D97+D99+D101+D103)</f>
        <v>13000</v>
      </c>
      <c r="E90" s="143">
        <f>SUM(E91+E93+E95+E97+E99+E101+E103)</f>
        <v>10500</v>
      </c>
      <c r="F90" s="143">
        <f>SUM(F91+F93+F95+F97+F99+F101+F103)</f>
        <v>10500</v>
      </c>
      <c r="I90" s="102"/>
    </row>
    <row r="91" spans="1:9" s="93" customFormat="1" ht="15.75" customHeight="1" x14ac:dyDescent="0.2">
      <c r="A91" s="98" t="s">
        <v>104</v>
      </c>
      <c r="B91" s="97" t="s">
        <v>103</v>
      </c>
      <c r="C91" s="96">
        <f>SUM(C92:C92)</f>
        <v>16800</v>
      </c>
      <c r="D91" s="96">
        <f>SUM(D92:D92)</f>
        <v>13000</v>
      </c>
      <c r="E91" s="96">
        <f>SUM(E92:E92)</f>
        <v>10500</v>
      </c>
      <c r="F91" s="96">
        <f>SUM(F92:F92)</f>
        <v>10500</v>
      </c>
      <c r="I91" s="102"/>
    </row>
    <row r="92" spans="1:9" s="149" customFormat="1" ht="12.75" customHeight="1" x14ac:dyDescent="0.2">
      <c r="A92" s="134">
        <v>42</v>
      </c>
      <c r="B92" s="135" t="s">
        <v>50</v>
      </c>
      <c r="C92" s="136">
        <v>16800</v>
      </c>
      <c r="D92" s="136">
        <v>13000</v>
      </c>
      <c r="E92" s="136">
        <v>10500</v>
      </c>
      <c r="F92" s="136">
        <v>10500</v>
      </c>
      <c r="I92" s="150"/>
    </row>
    <row r="93" spans="1:9" s="103" customFormat="1" ht="15.75" customHeight="1" x14ac:dyDescent="0.2">
      <c r="A93" s="107" t="s">
        <v>102</v>
      </c>
      <c r="B93" s="106" t="s">
        <v>101</v>
      </c>
      <c r="C93" s="105">
        <f>SUM(C94:C94)</f>
        <v>0</v>
      </c>
      <c r="D93" s="105">
        <f>SUM(D94:D94)</f>
        <v>0</v>
      </c>
      <c r="E93" s="105">
        <f>SUM(E94:E94)</f>
        <v>0</v>
      </c>
      <c r="F93" s="105">
        <f>SUM(F94:F94)</f>
        <v>0</v>
      </c>
      <c r="I93" s="104"/>
    </row>
    <row r="94" spans="1:9" s="149" customFormat="1" ht="15.75" customHeight="1" x14ac:dyDescent="0.2">
      <c r="A94" s="134">
        <v>42</v>
      </c>
      <c r="B94" s="135" t="s">
        <v>50</v>
      </c>
      <c r="C94" s="136">
        <v>0</v>
      </c>
      <c r="D94" s="136">
        <v>0</v>
      </c>
      <c r="E94" s="136">
        <v>0</v>
      </c>
      <c r="F94" s="136">
        <v>0</v>
      </c>
      <c r="I94" s="150"/>
    </row>
    <row r="95" spans="1:9" s="103" customFormat="1" ht="15.75" customHeight="1" x14ac:dyDescent="0.2">
      <c r="A95" s="107" t="s">
        <v>92</v>
      </c>
      <c r="B95" s="106" t="s">
        <v>91</v>
      </c>
      <c r="C95" s="105">
        <f>SUM(C96:C96)</f>
        <v>0</v>
      </c>
      <c r="D95" s="105">
        <f>SUM(D96:D96)</f>
        <v>0</v>
      </c>
      <c r="E95" s="105">
        <f>SUM(E96:E96)</f>
        <v>0</v>
      </c>
      <c r="F95" s="105">
        <f>SUM(F96:F96)</f>
        <v>0</v>
      </c>
      <c r="I95" s="104"/>
    </row>
    <row r="96" spans="1:9" s="149" customFormat="1" ht="15.75" customHeight="1" x14ac:dyDescent="0.2">
      <c r="A96" s="134">
        <v>42</v>
      </c>
      <c r="B96" s="135" t="s">
        <v>50</v>
      </c>
      <c r="C96" s="136">
        <v>0</v>
      </c>
      <c r="D96" s="136"/>
      <c r="E96" s="136"/>
      <c r="F96" s="136"/>
      <c r="I96" s="150"/>
    </row>
    <row r="97" spans="1:9" s="103" customFormat="1" ht="15.75" customHeight="1" x14ac:dyDescent="0.2">
      <c r="A97" s="107" t="s">
        <v>112</v>
      </c>
      <c r="B97" s="106" t="s">
        <v>111</v>
      </c>
      <c r="C97" s="105">
        <f>SUM(C98:C98)</f>
        <v>400</v>
      </c>
      <c r="D97" s="105">
        <f>SUM(D98:D98)</f>
        <v>0</v>
      </c>
      <c r="E97" s="105">
        <f>SUM(E98:E98)</f>
        <v>0</v>
      </c>
      <c r="F97" s="105">
        <f>SUM(F98:F98)</f>
        <v>0</v>
      </c>
      <c r="I97" s="104"/>
    </row>
    <row r="98" spans="1:9" s="149" customFormat="1" ht="15.75" customHeight="1" x14ac:dyDescent="0.2">
      <c r="A98" s="134">
        <v>42</v>
      </c>
      <c r="B98" s="135" t="s">
        <v>50</v>
      </c>
      <c r="C98" s="136">
        <v>400</v>
      </c>
      <c r="D98" s="136">
        <v>0</v>
      </c>
      <c r="E98" s="136">
        <v>0</v>
      </c>
      <c r="F98" s="136">
        <v>0</v>
      </c>
      <c r="I98" s="150"/>
    </row>
    <row r="99" spans="1:9" s="103" customFormat="1" ht="15.75" customHeight="1" x14ac:dyDescent="0.2">
      <c r="A99" s="107" t="s">
        <v>110</v>
      </c>
      <c r="B99" s="106" t="s">
        <v>109</v>
      </c>
      <c r="C99" s="105">
        <f>SUM(C100:C100)</f>
        <v>0</v>
      </c>
      <c r="D99" s="105">
        <f>SUM(D100:D100)</f>
        <v>0</v>
      </c>
      <c r="E99" s="105">
        <f>SUM(E100:E100)</f>
        <v>0</v>
      </c>
      <c r="F99" s="105">
        <f>SUM(F100:F100)</f>
        <v>0</v>
      </c>
      <c r="I99" s="104"/>
    </row>
    <row r="100" spans="1:9" s="149" customFormat="1" ht="15.75" customHeight="1" x14ac:dyDescent="0.2">
      <c r="A100" s="134">
        <v>42</v>
      </c>
      <c r="B100" s="135" t="s">
        <v>50</v>
      </c>
      <c r="C100" s="136"/>
      <c r="D100" s="136"/>
      <c r="E100" s="151"/>
      <c r="F100" s="136"/>
      <c r="I100" s="150"/>
    </row>
    <row r="101" spans="1:9" s="103" customFormat="1" ht="15.75" customHeight="1" x14ac:dyDescent="0.2">
      <c r="A101" s="107" t="s">
        <v>100</v>
      </c>
      <c r="B101" s="106" t="s">
        <v>99</v>
      </c>
      <c r="C101" s="105">
        <f>SUM(C102:C102)</f>
        <v>0</v>
      </c>
      <c r="D101" s="105">
        <f>SUM(D102:D102)</f>
        <v>0</v>
      </c>
      <c r="E101" s="105">
        <f>SUM(E102:E102)</f>
        <v>0</v>
      </c>
      <c r="F101" s="105">
        <f>SUM(F102:F102)</f>
        <v>0</v>
      </c>
      <c r="I101" s="104"/>
    </row>
    <row r="102" spans="1:9" s="149" customFormat="1" ht="15.75" customHeight="1" x14ac:dyDescent="0.2">
      <c r="A102" s="134">
        <v>42</v>
      </c>
      <c r="B102" s="135" t="s">
        <v>50</v>
      </c>
      <c r="C102" s="136"/>
      <c r="D102" s="136"/>
      <c r="E102" s="151"/>
      <c r="F102" s="136"/>
      <c r="I102" s="150"/>
    </row>
    <row r="103" spans="1:9" s="93" customFormat="1" ht="21.75" customHeight="1" x14ac:dyDescent="0.2">
      <c r="A103" s="98" t="s">
        <v>98</v>
      </c>
      <c r="B103" s="97" t="s">
        <v>97</v>
      </c>
      <c r="C103" s="96">
        <f>SUM(C104:C104)</f>
        <v>0</v>
      </c>
      <c r="D103" s="96">
        <f>SUM(D104:D104)</f>
        <v>0</v>
      </c>
      <c r="E103" s="96">
        <f>SUM(E104:E104)</f>
        <v>0</v>
      </c>
      <c r="F103" s="96">
        <f>SUM(F104:F104)</f>
        <v>0</v>
      </c>
      <c r="I103" s="102"/>
    </row>
    <row r="104" spans="1:9" s="152" customFormat="1" ht="15.75" customHeight="1" x14ac:dyDescent="0.2">
      <c r="A104" s="123">
        <v>42</v>
      </c>
      <c r="B104" s="158" t="s">
        <v>50</v>
      </c>
      <c r="C104" s="125"/>
      <c r="D104" s="125"/>
      <c r="E104" s="133"/>
      <c r="F104" s="125"/>
      <c r="I104" s="153"/>
    </row>
    <row r="105" spans="1:9" ht="24.75" customHeight="1" x14ac:dyDescent="0.2">
      <c r="A105" s="141" t="s">
        <v>108</v>
      </c>
      <c r="B105" s="142" t="s">
        <v>107</v>
      </c>
      <c r="C105" s="143">
        <f>SUM(C106+C108+C110+C112+C114+C116)</f>
        <v>2478</v>
      </c>
      <c r="D105" s="143">
        <f>SUM(D106+D108+D110+D112+D114+D116)</f>
        <v>2130</v>
      </c>
      <c r="E105" s="143">
        <f>SUM(E106+E108+E110+E112+E114+E116)</f>
        <v>2130</v>
      </c>
      <c r="F105" s="143">
        <f>SUM(F106+F108+F110+F112+F114+F116)</f>
        <v>2130</v>
      </c>
    </row>
    <row r="106" spans="1:9" s="94" customFormat="1" ht="20.25" customHeight="1" x14ac:dyDescent="0.2">
      <c r="A106" s="98" t="s">
        <v>106</v>
      </c>
      <c r="B106" s="97" t="s">
        <v>105</v>
      </c>
      <c r="C106" s="96">
        <f>SUM(C107)</f>
        <v>840</v>
      </c>
      <c r="D106" s="96">
        <f>SUM(D107)</f>
        <v>760</v>
      </c>
      <c r="E106" s="96">
        <f>SUM(E107)</f>
        <v>760</v>
      </c>
      <c r="F106" s="96">
        <f>SUM(F107)</f>
        <v>760</v>
      </c>
      <c r="I106" s="95"/>
    </row>
    <row r="107" spans="1:9" s="99" customFormat="1" ht="12.75" customHeight="1" x14ac:dyDescent="0.2">
      <c r="A107" s="134">
        <v>42</v>
      </c>
      <c r="B107" s="135" t="s">
        <v>50</v>
      </c>
      <c r="C107" s="136">
        <v>840</v>
      </c>
      <c r="D107" s="136">
        <v>760</v>
      </c>
      <c r="E107" s="136">
        <v>760</v>
      </c>
      <c r="F107" s="136">
        <v>760</v>
      </c>
      <c r="I107" s="100"/>
    </row>
    <row r="108" spans="1:9" ht="18" customHeight="1" x14ac:dyDescent="0.2">
      <c r="A108" s="98" t="s">
        <v>104</v>
      </c>
      <c r="B108" s="97" t="s">
        <v>103</v>
      </c>
      <c r="C108" s="96">
        <f>SUM(C109:C109)</f>
        <v>0</v>
      </c>
      <c r="D108" s="96">
        <f>SUM(D109:D109)</f>
        <v>0</v>
      </c>
      <c r="E108" s="96">
        <f>SUM(E109:E109)</f>
        <v>0</v>
      </c>
      <c r="F108" s="96">
        <f>SUM(F109:F109)</f>
        <v>0</v>
      </c>
    </row>
    <row r="109" spans="1:9" s="94" customFormat="1" ht="15.75" customHeight="1" x14ac:dyDescent="0.2">
      <c r="A109" s="123">
        <v>42</v>
      </c>
      <c r="B109" s="158" t="s">
        <v>50</v>
      </c>
      <c r="C109" s="125"/>
      <c r="D109" s="125"/>
      <c r="E109" s="139"/>
      <c r="F109" s="140"/>
      <c r="I109" s="95"/>
    </row>
    <row r="110" spans="1:9" ht="18" customHeight="1" x14ac:dyDescent="0.2">
      <c r="A110" s="98" t="s">
        <v>102</v>
      </c>
      <c r="B110" s="97" t="s">
        <v>101</v>
      </c>
      <c r="C110" s="101">
        <f>SUM(C111:C111)</f>
        <v>0</v>
      </c>
      <c r="D110" s="101">
        <f>SUM(D111:D111)</f>
        <v>0</v>
      </c>
      <c r="E110" s="101">
        <f>SUM(E111:E111)</f>
        <v>0</v>
      </c>
      <c r="F110" s="101">
        <f>SUM(F111:F111)</f>
        <v>0</v>
      </c>
    </row>
    <row r="111" spans="1:9" s="99" customFormat="1" ht="12.75" customHeight="1" x14ac:dyDescent="0.2">
      <c r="A111" s="134">
        <v>42</v>
      </c>
      <c r="B111" s="135" t="s">
        <v>50</v>
      </c>
      <c r="C111" s="136"/>
      <c r="D111" s="136"/>
      <c r="E111" s="137"/>
      <c r="F111" s="138"/>
      <c r="I111" s="100"/>
    </row>
    <row r="112" spans="1:9" s="94" customFormat="1" ht="18.75" customHeight="1" x14ac:dyDescent="0.2">
      <c r="A112" s="98" t="s">
        <v>92</v>
      </c>
      <c r="B112" s="97" t="s">
        <v>91</v>
      </c>
      <c r="C112" s="96">
        <f>SUM(C113:C113)</f>
        <v>500</v>
      </c>
      <c r="D112" s="96">
        <f>SUM(D113:D113)</f>
        <v>570</v>
      </c>
      <c r="E112" s="96">
        <f>SUM(E113:E113)</f>
        <v>570</v>
      </c>
      <c r="F112" s="96">
        <f>SUM(F113:F113)</f>
        <v>570</v>
      </c>
      <c r="I112" s="95"/>
    </row>
    <row r="113" spans="1:9" s="94" customFormat="1" ht="12.75" customHeight="1" x14ac:dyDescent="0.2">
      <c r="A113" s="123">
        <v>42</v>
      </c>
      <c r="B113" s="158" t="s">
        <v>50</v>
      </c>
      <c r="C113" s="125">
        <v>500</v>
      </c>
      <c r="D113" s="125">
        <v>570</v>
      </c>
      <c r="E113" s="125">
        <v>570</v>
      </c>
      <c r="F113" s="125">
        <v>570</v>
      </c>
      <c r="I113" s="95"/>
    </row>
    <row r="114" spans="1:9" ht="18.75" customHeight="1" x14ac:dyDescent="0.2">
      <c r="A114" s="98" t="s">
        <v>100</v>
      </c>
      <c r="B114" s="97" t="s">
        <v>99</v>
      </c>
      <c r="C114" s="96">
        <f>SUM(C115:C115)</f>
        <v>1138</v>
      </c>
      <c r="D114" s="96">
        <f>SUM(D115:D115)</f>
        <v>800</v>
      </c>
      <c r="E114" s="96">
        <f>SUM(E115:E115)</f>
        <v>800</v>
      </c>
      <c r="F114" s="96">
        <f>SUM(F115:F115)</f>
        <v>800</v>
      </c>
    </row>
    <row r="115" spans="1:9" s="99" customFormat="1" ht="12.75" customHeight="1" x14ac:dyDescent="0.2">
      <c r="A115" s="134">
        <v>42</v>
      </c>
      <c r="B115" s="135" t="s">
        <v>50</v>
      </c>
      <c r="C115" s="136">
        <v>1138</v>
      </c>
      <c r="D115" s="136">
        <v>800</v>
      </c>
      <c r="E115" s="136">
        <v>800</v>
      </c>
      <c r="F115" s="136">
        <v>800</v>
      </c>
      <c r="I115" s="100"/>
    </row>
    <row r="116" spans="1:9" ht="24.75" customHeight="1" x14ac:dyDescent="0.2">
      <c r="A116" s="98" t="s">
        <v>98</v>
      </c>
      <c r="B116" s="97" t="s">
        <v>97</v>
      </c>
      <c r="C116" s="96">
        <f>SUM(C117:C117)</f>
        <v>0</v>
      </c>
      <c r="D116" s="96">
        <f>SUM(D117:D117)</f>
        <v>0</v>
      </c>
      <c r="E116" s="96">
        <f>SUM(E117:E117)</f>
        <v>0</v>
      </c>
      <c r="F116" s="96">
        <f>SUM(F117:F117)</f>
        <v>0</v>
      </c>
      <c r="G116" s="94"/>
    </row>
    <row r="117" spans="1:9" s="94" customFormat="1" ht="12.75" customHeight="1" x14ac:dyDescent="0.2">
      <c r="A117" s="123">
        <v>42</v>
      </c>
      <c r="B117" s="158" t="s">
        <v>50</v>
      </c>
      <c r="C117" s="125"/>
      <c r="D117" s="125"/>
      <c r="E117" s="133"/>
      <c r="F117" s="125"/>
      <c r="I117" s="95"/>
    </row>
    <row r="118" spans="1:9" ht="22.5" x14ac:dyDescent="0.2">
      <c r="A118" s="130" t="s">
        <v>96</v>
      </c>
      <c r="B118" s="131" t="s">
        <v>95</v>
      </c>
      <c r="C118" s="132">
        <f t="shared" ref="C118:F119" si="4">SUM(C119)</f>
        <v>1489000</v>
      </c>
      <c r="D118" s="132">
        <f t="shared" si="4"/>
        <v>1581000</v>
      </c>
      <c r="E118" s="132">
        <f t="shared" si="4"/>
        <v>1581000</v>
      </c>
      <c r="F118" s="132">
        <f t="shared" si="4"/>
        <v>1581000</v>
      </c>
    </row>
    <row r="119" spans="1:9" ht="33.75" x14ac:dyDescent="0.2">
      <c r="A119" s="141" t="s">
        <v>94</v>
      </c>
      <c r="B119" s="142" t="s">
        <v>93</v>
      </c>
      <c r="C119" s="143">
        <f t="shared" si="4"/>
        <v>1489000</v>
      </c>
      <c r="D119" s="143">
        <f t="shared" si="4"/>
        <v>1581000</v>
      </c>
      <c r="E119" s="143">
        <f t="shared" si="4"/>
        <v>1581000</v>
      </c>
      <c r="F119" s="143">
        <f t="shared" si="4"/>
        <v>1581000</v>
      </c>
    </row>
    <row r="120" spans="1:9" x14ac:dyDescent="0.2">
      <c r="A120" s="98" t="s">
        <v>92</v>
      </c>
      <c r="B120" s="97" t="s">
        <v>91</v>
      </c>
      <c r="C120" s="96">
        <f>SUM(C121:C123)</f>
        <v>1489000</v>
      </c>
      <c r="D120" s="96">
        <f>SUM(D121:D123)</f>
        <v>1581000</v>
      </c>
      <c r="E120" s="96">
        <f>SUM(E121:E123)</f>
        <v>1581000</v>
      </c>
      <c r="F120" s="96">
        <f>SUM(F121:F123)</f>
        <v>1581000</v>
      </c>
      <c r="G120" s="94"/>
    </row>
    <row r="121" spans="1:9" x14ac:dyDescent="0.2">
      <c r="A121" s="123">
        <v>31</v>
      </c>
      <c r="B121" s="126" t="s">
        <v>29</v>
      </c>
      <c r="C121" s="125">
        <v>1469000</v>
      </c>
      <c r="D121" s="125">
        <v>1565000</v>
      </c>
      <c r="E121" s="125">
        <v>1565000</v>
      </c>
      <c r="F121" s="125">
        <v>1565000</v>
      </c>
    </row>
    <row r="122" spans="1:9" x14ac:dyDescent="0.2">
      <c r="A122" s="123">
        <v>32</v>
      </c>
      <c r="B122" s="126" t="s">
        <v>31</v>
      </c>
      <c r="C122" s="125">
        <v>18000</v>
      </c>
      <c r="D122" s="125">
        <v>16000</v>
      </c>
      <c r="E122" s="125">
        <v>16000</v>
      </c>
      <c r="F122" s="125">
        <v>16000</v>
      </c>
    </row>
    <row r="123" spans="1:9" s="94" customFormat="1" x14ac:dyDescent="0.2">
      <c r="A123" s="123">
        <v>34</v>
      </c>
      <c r="B123" s="126" t="s">
        <v>32</v>
      </c>
      <c r="C123" s="125">
        <v>2000</v>
      </c>
      <c r="D123" s="125">
        <v>0</v>
      </c>
      <c r="E123" s="125">
        <v>0</v>
      </c>
      <c r="F123" s="125">
        <v>0</v>
      </c>
      <c r="I123" s="95"/>
    </row>
    <row r="126" spans="1:9" x14ac:dyDescent="0.2">
      <c r="E126" s="93" t="s">
        <v>90</v>
      </c>
      <c r="I126" s="89"/>
    </row>
    <row r="127" spans="1:9" x14ac:dyDescent="0.2">
      <c r="E127" s="93"/>
      <c r="I127" s="89"/>
    </row>
    <row r="128" spans="1:9" x14ac:dyDescent="0.2">
      <c r="E128" s="93" t="s">
        <v>89</v>
      </c>
      <c r="I128" s="89"/>
    </row>
  </sheetData>
  <mergeCells count="2">
    <mergeCell ref="A4:B4"/>
    <mergeCell ref="A2:L2"/>
  </mergeCells>
  <pageMargins left="0.78740157480314965" right="0" top="0.11811023622047245" bottom="0.43307086614173229" header="0.11811023622047245" footer="0.11811023622047245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RAČUN PRIHODA I RASHODA</vt:lpstr>
      <vt:lpstr>RASHODI PREMA FUNK.KLASIF.</vt:lpstr>
      <vt:lpstr>RAČUN FINANCIRANJA</vt:lpstr>
      <vt:lpstr>POSEBNI DIO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2024-09-25T12:24:58Z</cp:lastPrinted>
  <dcterms:created xsi:type="dcterms:W3CDTF">2022-10-06T06:32:40Z</dcterms:created>
  <dcterms:modified xsi:type="dcterms:W3CDTF">2024-11-20T12:43:47Z</dcterms:modified>
</cp:coreProperties>
</file>