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FIN.PLANOVI\FP 2025-2027\REBALANS 2025\"/>
    </mc:Choice>
  </mc:AlternateContent>
  <bookViews>
    <workbookView xWindow="0" yWindow="0" windowWidth="28800" windowHeight="14010" activeTab="4"/>
  </bookViews>
  <sheets>
    <sheet name="SAŽETAK" sheetId="2" r:id="rId1"/>
    <sheet name="RAČUN PRIHODA I RASHODA" sheetId="1" r:id="rId2"/>
    <sheet name="RASHODI PREMA FUNK.KLASIF." sheetId="3" r:id="rId3"/>
    <sheet name="RAČUN FINANCIRANJA" sheetId="4" r:id="rId4"/>
    <sheet name="IspisRebalansaProsireni" sheetId="9" r:id="rId5"/>
    <sheet name="POSEBNI DIO" sheetId="8" r:id="rId6"/>
  </sheets>
  <definedNames>
    <definedName name="_xlnm.Print_Titles" localSheetId="4">IspisRebalansaProsireni!$1:$1</definedName>
    <definedName name="_xlnm.Print_Titles" localSheetId="5">'POSEBNI DIO'!$4:$4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G25" i="1"/>
  <c r="G26" i="1"/>
  <c r="G27" i="1"/>
  <c r="G28" i="1"/>
  <c r="G24" i="1"/>
  <c r="E64" i="1"/>
  <c r="D64" i="1"/>
  <c r="G65" i="1"/>
  <c r="F65" i="1"/>
  <c r="E41" i="1"/>
  <c r="D41" i="1"/>
  <c r="G42" i="1"/>
  <c r="F42" i="1"/>
  <c r="G9" i="1"/>
  <c r="G7" i="1"/>
  <c r="G17" i="1"/>
  <c r="H30" i="2"/>
  <c r="I30" i="2"/>
  <c r="I28" i="2"/>
  <c r="I29" i="2"/>
  <c r="I27" i="2"/>
  <c r="H28" i="2"/>
  <c r="H27" i="2"/>
  <c r="I21" i="2"/>
  <c r="H21" i="2"/>
  <c r="F18" i="2"/>
  <c r="G9" i="2"/>
  <c r="G6" i="2"/>
  <c r="I10" i="2"/>
  <c r="D23" i="1" l="1"/>
  <c r="D22" i="1" s="1"/>
  <c r="E23" i="1"/>
  <c r="G23" i="1"/>
  <c r="F24" i="1"/>
  <c r="F25" i="1"/>
  <c r="F26" i="1"/>
  <c r="F27" i="1"/>
  <c r="F28" i="1"/>
  <c r="D29" i="1"/>
  <c r="E29" i="1"/>
  <c r="F30" i="1"/>
  <c r="D34" i="1"/>
  <c r="E34" i="1"/>
  <c r="E8" i="3"/>
  <c r="E7" i="3"/>
  <c r="D7" i="3"/>
  <c r="D8" i="3"/>
  <c r="G71" i="1"/>
  <c r="G69" i="1"/>
  <c r="G67" i="1"/>
  <c r="G66" i="1"/>
  <c r="G64" i="1" s="1"/>
  <c r="G63" i="1"/>
  <c r="G61" i="1"/>
  <c r="G59" i="1"/>
  <c r="G58" i="1"/>
  <c r="F58" i="1"/>
  <c r="F59" i="1"/>
  <c r="F61" i="1"/>
  <c r="F63" i="1"/>
  <c r="F66" i="1"/>
  <c r="F67" i="1"/>
  <c r="F69" i="1"/>
  <c r="F64" i="1"/>
  <c r="G51" i="1"/>
  <c r="G52" i="1"/>
  <c r="G53" i="1"/>
  <c r="G50" i="1"/>
  <c r="G48" i="1"/>
  <c r="G46" i="1"/>
  <c r="G43" i="1"/>
  <c r="G44" i="1"/>
  <c r="G40" i="1"/>
  <c r="G38" i="1"/>
  <c r="G36" i="1"/>
  <c r="G35" i="1"/>
  <c r="F35" i="1"/>
  <c r="F36" i="1"/>
  <c r="F38" i="1"/>
  <c r="F40" i="1"/>
  <c r="F43" i="1"/>
  <c r="F44" i="1"/>
  <c r="F46" i="1"/>
  <c r="F50" i="1"/>
  <c r="F51" i="1"/>
  <c r="F52" i="1"/>
  <c r="F53" i="1"/>
  <c r="G8" i="1"/>
  <c r="G10" i="1"/>
  <c r="G11" i="1"/>
  <c r="F7" i="1"/>
  <c r="F8" i="1"/>
  <c r="F9" i="1"/>
  <c r="F10" i="1"/>
  <c r="F11" i="1"/>
  <c r="I11" i="2"/>
  <c r="I7" i="2"/>
  <c r="H7" i="2"/>
  <c r="H10" i="2"/>
  <c r="H11" i="2"/>
  <c r="G29" i="1" l="1"/>
  <c r="G41" i="1"/>
  <c r="F34" i="1"/>
  <c r="F23" i="1"/>
  <c r="G34" i="1"/>
  <c r="F29" i="1"/>
  <c r="E22" i="1"/>
  <c r="F22" i="1" s="1"/>
  <c r="C11" i="8"/>
  <c r="D11" i="8"/>
  <c r="D10" i="8" s="1"/>
  <c r="E11" i="8"/>
  <c r="F11" i="8"/>
  <c r="C12" i="8"/>
  <c r="D12" i="8"/>
  <c r="E12" i="8"/>
  <c r="F12" i="8"/>
  <c r="C16" i="8"/>
  <c r="C15" i="8" s="1"/>
  <c r="D16" i="8"/>
  <c r="D15" i="8" s="1"/>
  <c r="E16" i="8"/>
  <c r="E15" i="8" s="1"/>
  <c r="F16" i="8"/>
  <c r="F15" i="8" s="1"/>
  <c r="F10" i="8" s="1"/>
  <c r="C20" i="8"/>
  <c r="D20" i="8"/>
  <c r="E20" i="8"/>
  <c r="F20" i="8"/>
  <c r="C24" i="8"/>
  <c r="D24" i="8"/>
  <c r="E24" i="8"/>
  <c r="F24" i="8"/>
  <c r="C30" i="8"/>
  <c r="D30" i="8"/>
  <c r="E30" i="8"/>
  <c r="F30" i="8"/>
  <c r="C33" i="8"/>
  <c r="D33" i="8"/>
  <c r="E33" i="8"/>
  <c r="F33" i="8"/>
  <c r="C37" i="8"/>
  <c r="D37" i="8"/>
  <c r="E37" i="8"/>
  <c r="F37" i="8"/>
  <c r="C41" i="8"/>
  <c r="D41" i="8"/>
  <c r="E41" i="8"/>
  <c r="F41" i="8"/>
  <c r="C45" i="8"/>
  <c r="D45" i="8"/>
  <c r="E45" i="8"/>
  <c r="F45" i="8"/>
  <c r="C49" i="8"/>
  <c r="D49" i="8"/>
  <c r="E49" i="8"/>
  <c r="F49" i="8"/>
  <c r="C53" i="8"/>
  <c r="C52" i="8" s="1"/>
  <c r="D53" i="8"/>
  <c r="D52" i="8" s="1"/>
  <c r="E53" i="8"/>
  <c r="E52" i="8" s="1"/>
  <c r="F53" i="8"/>
  <c r="F52" i="8" s="1"/>
  <c r="C57" i="8"/>
  <c r="C56" i="8" s="1"/>
  <c r="D57" i="8"/>
  <c r="D56" i="8" s="1"/>
  <c r="E57" i="8"/>
  <c r="E56" i="8" s="1"/>
  <c r="F57" i="8"/>
  <c r="F56" i="8" s="1"/>
  <c r="F59" i="8"/>
  <c r="C60" i="8"/>
  <c r="C59" i="8" s="1"/>
  <c r="D60" i="8"/>
  <c r="D59" i="8" s="1"/>
  <c r="E60" i="8"/>
  <c r="E59" i="8" s="1"/>
  <c r="F60" i="8"/>
  <c r="C63" i="8"/>
  <c r="D63" i="8"/>
  <c r="E63" i="8"/>
  <c r="F63" i="8"/>
  <c r="C65" i="8"/>
  <c r="D65" i="8"/>
  <c r="E65" i="8"/>
  <c r="F65" i="8"/>
  <c r="C70" i="8"/>
  <c r="C69" i="8" s="1"/>
  <c r="D70" i="8"/>
  <c r="D69" i="8" s="1"/>
  <c r="E70" i="8"/>
  <c r="E69" i="8" s="1"/>
  <c r="F70" i="8"/>
  <c r="F69" i="8" s="1"/>
  <c r="C73" i="8"/>
  <c r="C72" i="8" s="1"/>
  <c r="D73" i="8"/>
  <c r="E73" i="8"/>
  <c r="F73" i="8"/>
  <c r="C75" i="8"/>
  <c r="D75" i="8"/>
  <c r="E75" i="8"/>
  <c r="F75" i="8"/>
  <c r="C78" i="8"/>
  <c r="C77" i="8" s="1"/>
  <c r="D78" i="8"/>
  <c r="D77" i="8" s="1"/>
  <c r="E78" i="8"/>
  <c r="E77" i="8" s="1"/>
  <c r="F78" i="8"/>
  <c r="F77" i="8" s="1"/>
  <c r="C82" i="8"/>
  <c r="C81" i="8" s="1"/>
  <c r="D82" i="8"/>
  <c r="D81" i="8" s="1"/>
  <c r="E82" i="8"/>
  <c r="E81" i="8" s="1"/>
  <c r="F82" i="8"/>
  <c r="F81" i="8" s="1"/>
  <c r="D85" i="8"/>
  <c r="C86" i="8"/>
  <c r="C85" i="8" s="1"/>
  <c r="D86" i="8"/>
  <c r="E86" i="8"/>
  <c r="E85" i="8" s="1"/>
  <c r="F86" i="8"/>
  <c r="F85" i="8" s="1"/>
  <c r="C91" i="8"/>
  <c r="D91" i="8"/>
  <c r="E91" i="8"/>
  <c r="F91" i="8"/>
  <c r="C93" i="8"/>
  <c r="D93" i="8"/>
  <c r="E93" i="8"/>
  <c r="F93" i="8"/>
  <c r="C95" i="8"/>
  <c r="D95" i="8"/>
  <c r="E95" i="8"/>
  <c r="F95" i="8"/>
  <c r="C97" i="8"/>
  <c r="D97" i="8"/>
  <c r="E97" i="8"/>
  <c r="F97" i="8"/>
  <c r="C99" i="8"/>
  <c r="D99" i="8"/>
  <c r="E99" i="8"/>
  <c r="F99" i="8"/>
  <c r="C101" i="8"/>
  <c r="D101" i="8"/>
  <c r="E101" i="8"/>
  <c r="F101" i="8"/>
  <c r="C103" i="8"/>
  <c r="D103" i="8"/>
  <c r="E103" i="8"/>
  <c r="F103" i="8"/>
  <c r="C106" i="8"/>
  <c r="D106" i="8"/>
  <c r="E106" i="8"/>
  <c r="F106" i="8"/>
  <c r="C108" i="8"/>
  <c r="D108" i="8"/>
  <c r="E108" i="8"/>
  <c r="F108" i="8"/>
  <c r="C110" i="8"/>
  <c r="D110" i="8"/>
  <c r="E110" i="8"/>
  <c r="F110" i="8"/>
  <c r="C112" i="8"/>
  <c r="D112" i="8"/>
  <c r="E112" i="8"/>
  <c r="F112" i="8"/>
  <c r="C114" i="8"/>
  <c r="D114" i="8"/>
  <c r="E114" i="8"/>
  <c r="F114" i="8"/>
  <c r="C116" i="8"/>
  <c r="D116" i="8"/>
  <c r="E116" i="8"/>
  <c r="F116" i="8"/>
  <c r="C120" i="8"/>
  <c r="C119" i="8" s="1"/>
  <c r="C118" i="8" s="1"/>
  <c r="D120" i="8"/>
  <c r="D119" i="8" s="1"/>
  <c r="D118" i="8" s="1"/>
  <c r="E120" i="8"/>
  <c r="E119" i="8" s="1"/>
  <c r="E118" i="8" s="1"/>
  <c r="F120" i="8"/>
  <c r="F119" i="8" s="1"/>
  <c r="F118" i="8" s="1"/>
  <c r="G22" i="1" l="1"/>
  <c r="D62" i="8"/>
  <c r="E19" i="8"/>
  <c r="F72" i="8"/>
  <c r="C62" i="8"/>
  <c r="D19" i="8"/>
  <c r="F105" i="8"/>
  <c r="F29" i="8"/>
  <c r="E90" i="8"/>
  <c r="D90" i="8"/>
  <c r="C19" i="8"/>
  <c r="D105" i="8"/>
  <c r="C90" i="8"/>
  <c r="C89" i="8" s="1"/>
  <c r="D72" i="8"/>
  <c r="E62" i="8"/>
  <c r="E29" i="8"/>
  <c r="D29" i="8"/>
  <c r="F19" i="8"/>
  <c r="C10" i="8"/>
  <c r="E72" i="8"/>
  <c r="F62" i="8"/>
  <c r="C105" i="8"/>
  <c r="F90" i="8"/>
  <c r="F89" i="8" s="1"/>
  <c r="C29" i="8"/>
  <c r="E105" i="8"/>
  <c r="E89" i="8" s="1"/>
  <c r="E10" i="8"/>
  <c r="I9" i="2"/>
  <c r="D18" i="8" l="1"/>
  <c r="C18" i="8"/>
  <c r="C6" i="8" s="1"/>
  <c r="C7" i="8" s="1"/>
  <c r="C8" i="8" s="1"/>
  <c r="C9" i="8" s="1"/>
  <c r="E18" i="8"/>
  <c r="D89" i="8"/>
  <c r="F18" i="8"/>
  <c r="F6" i="8" s="1"/>
  <c r="F7" i="8" s="1"/>
  <c r="F8" i="8" s="1"/>
  <c r="F9" i="8" s="1"/>
  <c r="D6" i="8"/>
  <c r="D7" i="8" s="1"/>
  <c r="D8" i="8" s="1"/>
  <c r="D9" i="8" s="1"/>
  <c r="E6" i="8"/>
  <c r="E7" i="8" s="1"/>
  <c r="E8" i="8" s="1"/>
  <c r="E9" i="8" s="1"/>
  <c r="G68" i="1"/>
  <c r="E6" i="3"/>
  <c r="E5" i="3" s="1"/>
  <c r="F41" i="1" l="1"/>
  <c r="D49" i="1"/>
  <c r="D70" i="1"/>
  <c r="D68" i="1"/>
  <c r="D62" i="1"/>
  <c r="D60" i="1"/>
  <c r="D57" i="1"/>
  <c r="D47" i="1"/>
  <c r="D45" i="1"/>
  <c r="D39" i="1"/>
  <c r="D37" i="1"/>
  <c r="D16" i="1"/>
  <c r="D12" i="1"/>
  <c r="D6" i="1" s="1"/>
  <c r="F30" i="2"/>
  <c r="G30" i="2"/>
  <c r="D33" i="1" l="1"/>
  <c r="D54" i="1" s="1"/>
  <c r="D18" i="1"/>
  <c r="D56" i="1"/>
  <c r="E57" i="1"/>
  <c r="F57" i="1" s="1"/>
  <c r="G57" i="1"/>
  <c r="E49" i="1" l="1"/>
  <c r="F49" i="1" s="1"/>
  <c r="G49" i="1"/>
  <c r="G70" i="1"/>
  <c r="G62" i="1"/>
  <c r="G60" i="1"/>
  <c r="G45" i="1"/>
  <c r="G39" i="1"/>
  <c r="G37" i="1"/>
  <c r="E70" i="1"/>
  <c r="E68" i="1"/>
  <c r="F68" i="1" s="1"/>
  <c r="E62" i="1"/>
  <c r="F62" i="1" s="1"/>
  <c r="E60" i="1"/>
  <c r="F60" i="1" s="1"/>
  <c r="E47" i="1"/>
  <c r="E45" i="1"/>
  <c r="F45" i="1" s="1"/>
  <c r="E39" i="1"/>
  <c r="F39" i="1" s="1"/>
  <c r="E37" i="1"/>
  <c r="F37" i="1" l="1"/>
  <c r="E33" i="1"/>
  <c r="F33" i="1" s="1"/>
  <c r="G47" i="1"/>
  <c r="G33" i="1" s="1"/>
  <c r="G54" i="1" s="1"/>
  <c r="E56" i="1"/>
  <c r="F56" i="1" s="1"/>
  <c r="G56" i="1"/>
  <c r="E54" i="1" l="1"/>
  <c r="F54" i="1" s="1"/>
  <c r="C6" i="3"/>
  <c r="B6" i="3"/>
  <c r="B5" i="3" s="1"/>
  <c r="C5" i="3" l="1"/>
  <c r="D5" i="3" s="1"/>
  <c r="D6" i="3"/>
  <c r="G16" i="1"/>
  <c r="F16" i="1"/>
  <c r="E16" i="1"/>
  <c r="G12" i="1"/>
  <c r="G6" i="1" s="1"/>
  <c r="E12" i="1"/>
  <c r="F6" i="2" l="1"/>
  <c r="H6" i="2" s="1"/>
  <c r="I6" i="2"/>
  <c r="F9" i="2"/>
  <c r="H9" i="2" l="1"/>
  <c r="G12" i="2"/>
  <c r="F12" i="2"/>
  <c r="F23" i="2" s="1"/>
  <c r="I12" i="2"/>
  <c r="I23" i="2" s="1"/>
  <c r="E6" i="1"/>
  <c r="G18" i="2" l="1"/>
  <c r="G23" i="2"/>
  <c r="H12" i="2"/>
  <c r="E18" i="1"/>
  <c r="G18" i="1" s="1"/>
  <c r="F6" i="1"/>
  <c r="F18" i="1" s="1"/>
  <c r="H18" i="2" l="1"/>
  <c r="I18" i="2"/>
</calcChain>
</file>

<file path=xl/sharedStrings.xml><?xml version="1.0" encoding="utf-8"?>
<sst xmlns="http://schemas.openxmlformats.org/spreadsheetml/2006/main" count="632" uniqueCount="243">
  <si>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</si>
  <si>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</si>
  <si>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</si>
  <si>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</si>
  <si>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</si>
  <si>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</si>
  <si>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</si>
  <si>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B) SAŽETAK RAČUNA FINANCIRANJA</t>
  </si>
  <si>
    <t>PRIMICI OD FINANCIJSKE IMOVINE I ZADUŽIVANJA</t>
  </si>
  <si>
    <t>IZDACI ZA FINANCIJSKU IMOVINU I OTPLATE ZAJMOVA</t>
  </si>
  <si>
    <t>NETO FINANCIRANJE</t>
  </si>
  <si>
    <t>VIŠAK / MANJAK IZ PRETHODNE(IH) GODINE KOJI ĆE SE RASPOREDITI / POKRITI</t>
  </si>
  <si>
    <t>VIŠAK / MANJAK + NETO FINANCIRANJE</t>
  </si>
  <si>
    <t>Razred</t>
  </si>
  <si>
    <t>Skupina</t>
  </si>
  <si>
    <t>Izvor</t>
  </si>
  <si>
    <t>Naziv prihoda</t>
  </si>
  <si>
    <t>Prihodi poslovanja</t>
  </si>
  <si>
    <t>Pomoći iz inozemstva i od subjekata unutar općeg proračuna</t>
  </si>
  <si>
    <t>Prihodi od upravnih i administrativnih pristojbi, pristojbi po posebnim propisima i naknada</t>
  </si>
  <si>
    <t>Prihodi od prodaje proizvoda i robe te pruženih usluga, prihodi od donacija te povrati po protesnim jamstvima</t>
  </si>
  <si>
    <t>Vlastiti prihodi</t>
  </si>
  <si>
    <t>Donacije</t>
  </si>
  <si>
    <t>Prihodi iz nadležnog proračuna i od HZZO-a temeljem ugovornih obveza</t>
  </si>
  <si>
    <t>Prihodi od prodaje nefinancijske imovine</t>
  </si>
  <si>
    <t>Prihodi od prodaje proizvedene dugotrajne imovine</t>
  </si>
  <si>
    <t>Vlastiti izvori</t>
  </si>
  <si>
    <t>RASHODI POSLOVANJA</t>
  </si>
  <si>
    <t>Naziv rashoda</t>
  </si>
  <si>
    <t>Rashodi za zaposlene</t>
  </si>
  <si>
    <t>Prihodi za posebne namjene</t>
  </si>
  <si>
    <t>Materijalni rashodi</t>
  </si>
  <si>
    <t>Financijski rashodi</t>
  </si>
  <si>
    <t>BROJČANA OZNAKA I NAZIV</t>
  </si>
  <si>
    <t>UKUPNI RASHODI</t>
  </si>
  <si>
    <t>09 Obrazovanje</t>
  </si>
  <si>
    <t>091 Predškolsko i osnovno obrazovanje</t>
  </si>
  <si>
    <t>096 Dodatne usluge u obrazovanju</t>
  </si>
  <si>
    <t>Naziv</t>
  </si>
  <si>
    <t>Primici od financijske imovine i zaduživanja</t>
  </si>
  <si>
    <t>Primici od zaduživanja</t>
  </si>
  <si>
    <t>Namjenski primici od zaduživanja</t>
  </si>
  <si>
    <t>Izdaci za financijsku imovinu i otplate zajmova</t>
  </si>
  <si>
    <t>Izdaci za otplatu glavnice primljenih kredita i zajmova</t>
  </si>
  <si>
    <t>Opći prihodi i primici</t>
  </si>
  <si>
    <t>Prihodi od imovine</t>
  </si>
  <si>
    <t>Projekcija 
za 2026.</t>
  </si>
  <si>
    <t>VIŠAK KORIŠTEN ZA POKRIĆE RASHODA</t>
  </si>
  <si>
    <t>Donacije-višak</t>
  </si>
  <si>
    <t>Vlastiti prihodi-višak</t>
  </si>
  <si>
    <t>Rashodi za nabavu proizvedene dugotrajne imovine</t>
  </si>
  <si>
    <t>A3. PRIHODI I RASHODI PREMA IZVORIMA FINANCIRANJA</t>
  </si>
  <si>
    <t>UKUPNI PRIHODI</t>
  </si>
  <si>
    <t>Pomoći</t>
  </si>
  <si>
    <t>Pomoći-ŽUP.</t>
  </si>
  <si>
    <t>Prihodi od nefinancijske imovine i nadoknade štete s osnova osiguranja</t>
  </si>
  <si>
    <t>Rezultat</t>
  </si>
  <si>
    <t>Prihodi za posebne namjene-višak</t>
  </si>
  <si>
    <t>A4. RASHODI PREMA FUNKCIJSKOJ KLASIFIKACIJI</t>
  </si>
  <si>
    <t xml:space="preserve">                                               I. OPĆI DIO</t>
  </si>
  <si>
    <t xml:space="preserve">                       A) SAŽETAK RAČUNA PRIHODA I RASHODA</t>
  </si>
  <si>
    <t xml:space="preserve">                         A. RAČUN PRIHODA I RASHODA </t>
  </si>
  <si>
    <t xml:space="preserve">                    I. OPĆI DIO</t>
  </si>
  <si>
    <t>Pomoći iz državnog proračuna</t>
  </si>
  <si>
    <t>Pomoći iz županijskog proračuna</t>
  </si>
  <si>
    <t>Višak prihoda poslovanja</t>
  </si>
  <si>
    <t>Pomoći-višak</t>
  </si>
  <si>
    <t>C) PRENESENI VIŠAK ILI PRENESENI MANJAK</t>
  </si>
  <si>
    <t>UKUPAN DONOS VIŠKA / MANJKA IZ PRETHODNE(IH) GODINE</t>
  </si>
  <si>
    <t>PRIJENOS VIŠKA / MANJKA IZ PRETHODNE(IH) GODINE</t>
  </si>
  <si>
    <t>PRIJENOS VIŠKA / MANJKA IZ PRETHODNE(IH) GODINE U SLJEDEĆE RAZDOBLJE</t>
  </si>
  <si>
    <t>VIŠAK / MANJAK + NETO FINANCIRANJE + PRIJENOS VIŠKA/MANJKA IZ PRETHODNE(IH) GODINE - PRIJENOS VIŠKA/MANJKA U SLJEDEĆE RAZDOBLJE</t>
  </si>
  <si>
    <t>VIŠAK / MANJAK TEKUĆE GODINE</t>
  </si>
  <si>
    <t>PRIJENOS VIŠKA / MANJKA U SLJEDEĆE RAZDOBLJE</t>
  </si>
  <si>
    <t>Naknade građanima i kućanstvimana temelju osiguranja i druge naknade</t>
  </si>
  <si>
    <t>Ostali rashodi</t>
  </si>
  <si>
    <t xml:space="preserve">                      B. RAČUN FINANCIRANJA PREMA EKONOMSKOJ KLASIFIKACIJI I IZVORIMA FINANCIRANJA</t>
  </si>
  <si>
    <t>Porezni prihodi za dec. funkcije</t>
  </si>
  <si>
    <t>Prihodi od Grada/plan škole</t>
  </si>
  <si>
    <t>D)  VIŠEGODIŠNJI PLAN URAVNOTEŽENJA</t>
  </si>
  <si>
    <t>Projekcija 
za 2027.</t>
  </si>
  <si>
    <t>Plan 2024.</t>
  </si>
  <si>
    <t>Plan  2025.</t>
  </si>
  <si>
    <t>A1. PRIHODI POSLOVANJA I PRIHODI OD PRODAJE NEFINANCIJSKE IMOVINE PREMA EKONOMSKOJ KLASIFIKACIJI</t>
  </si>
  <si>
    <t xml:space="preserve">A2. RASHODI POSLOVANJA I RASHODI ZA NABAVU NEFINANCIJSKE IMOVINE PREMA EKONOMSKOJ KLASIFIKACIJI </t>
  </si>
  <si>
    <t>UKUPNI PRIHODI + VIŠAK</t>
  </si>
  <si>
    <t>UKUPNI PRIHODI + VIŠAK KORIŠTEN ZA POKRIĆE RASHODA</t>
  </si>
  <si>
    <t>SVEUKUPNI RASHODI</t>
  </si>
  <si>
    <t>Pomoći-MZOM</t>
  </si>
  <si>
    <t>______________________</t>
  </si>
  <si>
    <t>RAVNATELJ/ICA:</t>
  </si>
  <si>
    <t>POMOĆI IZ DRŽAVNOG PRORAČUNA-PK</t>
  </si>
  <si>
    <t>Izvor 5.3.1.</t>
  </si>
  <si>
    <t>RASHODI ZA ZAPOSLENE</t>
  </si>
  <si>
    <t>Aktivnost M033203A320301</t>
  </si>
  <si>
    <t>RASHODI ZA ZAPOSLENE U OSNOVNIM ŠKOLAMA</t>
  </si>
  <si>
    <t>Program M033203</t>
  </si>
  <si>
    <t>PRIHODI OD NEFINANCIJSKE IMOVINE I OSIGURANJA-PK</t>
  </si>
  <si>
    <t>Izvor 7.1.1.</t>
  </si>
  <si>
    <t>DONACIJE-PK</t>
  </si>
  <si>
    <t>Izvor 6.1.1.</t>
  </si>
  <si>
    <t>PRIHODI ZA POSEBNE NAMJENE-PK</t>
  </si>
  <si>
    <t>Izvor 4.3.1.</t>
  </si>
  <si>
    <t>VLASTITI PRIHODI-PK</t>
  </si>
  <si>
    <t>Izvor 3.1.1.</t>
  </si>
  <si>
    <t>PRIHODI OD GRADA-300 kn po razrednom odjelu</t>
  </si>
  <si>
    <t>Izvor 1.1.1.</t>
  </si>
  <si>
    <t>NABAVKA ŠKOLSKE LEKTIRE</t>
  </si>
  <si>
    <t>Aktivnost M033202T320215</t>
  </si>
  <si>
    <t>POMOĆI IZ DRUGIH PRORAČUNA-PK</t>
  </si>
  <si>
    <t>Izvor 5.5.1.</t>
  </si>
  <si>
    <t>POMOĆI IZ ŽUPANIJSKOG PRORAČUNA-PK</t>
  </si>
  <si>
    <t>Izvor 5.4.1.</t>
  </si>
  <si>
    <t>KUPNJA OPREME ZA OŠ/samo vlastita sredstva/</t>
  </si>
  <si>
    <t>Kapitalni projekt    K320201</t>
  </si>
  <si>
    <t>KAPITALNA ULAGANJA U OŠ - IZNAD STANDARDA</t>
  </si>
  <si>
    <t>Program M033202</t>
  </si>
  <si>
    <t>PRIHODI OD GRADA/ plan škole</t>
  </si>
  <si>
    <t>EU PROJEKT "S POMOĆNIKOM MOGU BOLJE VII"</t>
  </si>
  <si>
    <t>Aktivnost M033201T320122</t>
  </si>
  <si>
    <t>EU PROJEKT "S POMOĆNIKOM MOGU BOLJE VI"</t>
  </si>
  <si>
    <t>PRIHODI OD GRADA</t>
  </si>
  <si>
    <t>PROJEKT E-ŠKOLE</t>
  </si>
  <si>
    <t>Aktivnost M033201A320125</t>
  </si>
  <si>
    <t>PRIHODI OD GRADA/PLAN ŠKOLE</t>
  </si>
  <si>
    <t>PREHRANA UČENIKA</t>
  </si>
  <si>
    <t>Aktivnost M033201T320107</t>
  </si>
  <si>
    <t>PROMETNI ODGOJ I SIGURNOST U PROMETU-POLIGON</t>
  </si>
  <si>
    <t>Aktivnost M033201A320111</t>
  </si>
  <si>
    <t>Naknade građanima i kućanstvima</t>
  </si>
  <si>
    <t>NABAVKA UDŽENIKA I PRIBORA</t>
  </si>
  <si>
    <t>Aktivnost M033201A320107</t>
  </si>
  <si>
    <t>PRIHODI OD GRADA/plan škole /lom stakla</t>
  </si>
  <si>
    <t>HITNE INTERVENCIJE I ODRŽAVANJE ŠKOLE</t>
  </si>
  <si>
    <t>Aktivnost M033201A320106</t>
  </si>
  <si>
    <t>ODRŽAVANJE OBJEKATA OŠ</t>
  </si>
  <si>
    <t>Aktivnost M033201A320120</t>
  </si>
  <si>
    <t>POMOĆNICI U NASTAVI-GRAD</t>
  </si>
  <si>
    <t>Aktivnost M033201A320105</t>
  </si>
  <si>
    <t>IZVANNASTAVNE I IZVANŠKOLSKE AKTIVNOSTI</t>
  </si>
  <si>
    <t>Aktivnost M033201A320102</t>
  </si>
  <si>
    <t>OSTALI NAMJENSKI PRIHODI</t>
  </si>
  <si>
    <t>SUFINANCIR.PRODUŽENOG BORAV.ICJELOD.NASTAVE</t>
  </si>
  <si>
    <t>Aktivnost M033201A320101</t>
  </si>
  <si>
    <t>ŠIRE JAVNE POTREBE-IZNAD MINIMALNOG STANDARDA</t>
  </si>
  <si>
    <t>Program M033201</t>
  </si>
  <si>
    <t>POREZNI PRIHODI ZA DECENTRALIZIRANE FUNKCIJE</t>
  </si>
  <si>
    <t>Izvor 1.1.2.</t>
  </si>
  <si>
    <t>KAPITALNA ULAGANJA U OPREMU - DECENTR.SREDSTVA/1500kn po razrednom odjelu</t>
  </si>
  <si>
    <t>Aktivnost M033200A320003</t>
  </si>
  <si>
    <t>REDOVNA PROGRAMSKA DJELATNOST OSNOVNIH ŠKOLA</t>
  </si>
  <si>
    <t>Aktivnost M033200A320001</t>
  </si>
  <si>
    <t>Program M033200</t>
  </si>
  <si>
    <t>Šifra</t>
  </si>
  <si>
    <t>DECENTRALIZIRANE FUNKC.-MINIMALNI FIN.STANDARD</t>
  </si>
  <si>
    <r>
      <t xml:space="preserve">PRIHODI OD GRADA </t>
    </r>
    <r>
      <rPr>
        <i/>
        <sz val="7"/>
        <color indexed="53"/>
        <rFont val="Arial"/>
        <family val="2"/>
        <charset val="238"/>
      </rPr>
      <t xml:space="preserve"> (KLUB MLADIH TEHNIČARA,DIOKL.ŠKRINJICA,BLAGO NAŠEG MARJANA)</t>
    </r>
  </si>
  <si>
    <t>Korisnik-K009</t>
  </si>
  <si>
    <t xml:space="preserve">OSNOVNA ŠKOLA BRDA </t>
  </si>
  <si>
    <t>Razdjel-103</t>
  </si>
  <si>
    <t>UPRAVNI ODJEL ZA DRUŠTVENE DJELATNOSTI</t>
  </si>
  <si>
    <t>Glava-01</t>
  </si>
  <si>
    <t xml:space="preserve">0ODSJEK ZA ODGOJ, OBRAZOVANJE, ZNANOST I TEH. KULTURU </t>
  </si>
  <si>
    <t>Podglava-13359</t>
  </si>
  <si>
    <t>Promjena +/-</t>
  </si>
  <si>
    <t>Promjena %</t>
  </si>
  <si>
    <t xml:space="preserve">                                  II. REBALANS FINANCIJSKOG PLANA OŠ BRDA
                         ZA 2024.</t>
  </si>
  <si>
    <t xml:space="preserve">                                  II. REBALANS FINANCIJSKOG PLANA OŠ BRDA
                         ZA 2024.-   POSEBNI DIO</t>
  </si>
  <si>
    <t>Plan 2025.</t>
  </si>
  <si>
    <t>Novi plan 2025.</t>
  </si>
  <si>
    <t xml:space="preserve">                                  I. REBALANS FINANCIJSKOG PLANA OŠ BRDA
                         ZA 2025.</t>
  </si>
  <si>
    <t xml:space="preserve">  </t>
  </si>
  <si>
    <t>Pomoći-EU</t>
  </si>
  <si>
    <t>34</t>
  </si>
  <si>
    <t>32</t>
  </si>
  <si>
    <t>31</t>
  </si>
  <si>
    <t>Predškolsko i osnovno obrazovanje</t>
  </si>
  <si>
    <t>Funkcijska 091</t>
  </si>
  <si>
    <t>POMOĆI IZ DRŽAVNOG PRORAČUNA</t>
  </si>
  <si>
    <t>Izvor 5.3.</t>
  </si>
  <si>
    <t>RASHODI ZA ZAPOSLENE U OŠ</t>
  </si>
  <si>
    <t>Aktivnost S023203A320301</t>
  </si>
  <si>
    <t>Program S023203</t>
  </si>
  <si>
    <t>42</t>
  </si>
  <si>
    <t>DONACIJE</t>
  </si>
  <si>
    <t>Izvor 6.1.</t>
  </si>
  <si>
    <t>OPĆI PRIHODI I PRIMICI</t>
  </si>
  <si>
    <t>Izvor 1.1.</t>
  </si>
  <si>
    <t>Aktivnost S023202K320250</t>
  </si>
  <si>
    <t>POMOĆI IZ ŽUPANIJSKOG PRORAČUNA</t>
  </si>
  <si>
    <t>Izvor 5.4.</t>
  </si>
  <si>
    <t>OSTALI VLASTITI PRIHODI</t>
  </si>
  <si>
    <t>Izvor 3.1.</t>
  </si>
  <si>
    <t>KUPNJA OPREME ZA OSNOVNE ŠKOLE</t>
  </si>
  <si>
    <t>Aktivnost S023202K320201</t>
  </si>
  <si>
    <t>KAPITALNA ULAGANJA NA OBJEKTIMA OŠ</t>
  </si>
  <si>
    <t>Program S023202</t>
  </si>
  <si>
    <t>POMOĆI TEMELJEM PRIJENOSA EU SREDSTAVA</t>
  </si>
  <si>
    <t>Izvor 5.2.</t>
  </si>
  <si>
    <t>EU PROJEKT "S POMOĆNIKOM MOGU BOLJE 7"</t>
  </si>
  <si>
    <t>Aktivnost S023201T320112</t>
  </si>
  <si>
    <t>Aktivnost S023201T320107</t>
  </si>
  <si>
    <t>Aktivnost S023201A320120</t>
  </si>
  <si>
    <t>POMOĆNICI U NASTAVI</t>
  </si>
  <si>
    <t>Aktivnost S023201A320115</t>
  </si>
  <si>
    <t>PROJEKT E ŠKOLE</t>
  </si>
  <si>
    <t>Aktivnost S023201A320113</t>
  </si>
  <si>
    <t>HITNE INTERVENCIJE</t>
  </si>
  <si>
    <t>Aktivnost S023201A320111</t>
  </si>
  <si>
    <t>SUSTAV VIDEO NADZORA</t>
  </si>
  <si>
    <t>Aktivnost S023201A320110</t>
  </si>
  <si>
    <t>PROMETNI ODGOJ I SIGURNOST U PROMETU - POLIGON</t>
  </si>
  <si>
    <t>Aktivnost S023201A320105</t>
  </si>
  <si>
    <t>Naknade građanima i kućanstvima na temelju osiguranja i druge naknade</t>
  </si>
  <si>
    <t>37</t>
  </si>
  <si>
    <t>NABAVKA UDŽBENIKA I PRIBORA</t>
  </si>
  <si>
    <t>Aktivnost S023201A320104</t>
  </si>
  <si>
    <t>POMOĆI IZ DRUGIH PRORAČUNA</t>
  </si>
  <si>
    <t>Izvor 5.5.</t>
  </si>
  <si>
    <t>Rashodi za donacije, kazne, naknade šteta i kapitalne pomoći</t>
  </si>
  <si>
    <t>38</t>
  </si>
  <si>
    <t>Izvor 4.3.</t>
  </si>
  <si>
    <t>Aktivnost S023201A320102</t>
  </si>
  <si>
    <t>SUFINANCIRANJE PRODUŽENOG BORAVKA</t>
  </si>
  <si>
    <t>Aktivnost S023201A320101</t>
  </si>
  <si>
    <t>ŠIRE JAVNE POTREBE - IZNAD MINIMALNOG STANDARDA</t>
  </si>
  <si>
    <t>Program S023201</t>
  </si>
  <si>
    <t>KAPITALNA ULAGANJA U OPREMU - DECENTRALIZIRANA SREDSTVA</t>
  </si>
  <si>
    <t>Aktivnost S023200K320001</t>
  </si>
  <si>
    <t>REDOVNO ODRŽAVANJE OBJEKATA OSNOVNIH ŠKOLA</t>
  </si>
  <si>
    <t>Aktivnost S023200A320002</t>
  </si>
  <si>
    <t>Aktivnost S023200A320001</t>
  </si>
  <si>
    <t>DECENTRALIZIRANE FUNKCIJE - MINIMALNI FINANCIJSKI STANDARD</t>
  </si>
  <si>
    <t>Program S023200</t>
  </si>
  <si>
    <t>OŠ BRDA</t>
  </si>
  <si>
    <t>Proračunski korisnik 11359</t>
  </si>
  <si>
    <t>SVEUKUPNO RASHODI</t>
  </si>
  <si>
    <t>Novi iznos</t>
  </si>
  <si>
    <t>Promjena iznos</t>
  </si>
  <si>
    <t>Planirano</t>
  </si>
  <si>
    <t>Promjena 
(%)</t>
  </si>
  <si>
    <t>Razdjel 103</t>
  </si>
  <si>
    <t>Glava 10301</t>
  </si>
  <si>
    <t>ODSJEK ZA ODGOJ,OBRAZOVANJE,ZNANOST I TEHNIČKU 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</si>
</sst>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1041A]#,##0.00;\-\ #,##0.00"/>
    <numFmt numFmtId="165" formatCode="#,##0.00_ ;\-#,##0.00\ "/>
    <numFmt numFmtId="166" formatCode="[$-1041A]#,##0.00;\-#,##0.00"/>
  </numFmts>
  <fonts count="45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7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6"/>
      <name val="Arial"/>
      <family val="2"/>
      <charset val="238"/>
    </font>
    <font>
      <sz val="7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indexed="16"/>
      <name val="Arial"/>
      <family val="2"/>
      <charset val="238"/>
    </font>
    <font>
      <i/>
      <sz val="7"/>
      <color indexed="16"/>
      <name val="Arial"/>
      <family val="2"/>
      <charset val="238"/>
    </font>
    <font>
      <b/>
      <sz val="8"/>
      <color indexed="16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5"/>
      <color indexed="16"/>
      <name val="Arial"/>
      <family val="2"/>
      <charset val="238"/>
    </font>
    <font>
      <i/>
      <sz val="7"/>
      <name val="Arial"/>
      <family val="2"/>
      <charset val="238"/>
    </font>
    <font>
      <i/>
      <sz val="7"/>
      <color indexed="53"/>
      <name val="Arial"/>
      <family val="2"/>
      <charset val="238"/>
    </font>
    <font>
      <sz val="8"/>
      <color indexed="12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7"/>
      <name val="Arial"/>
      <family val="2"/>
      <charset val="238"/>
    </font>
    <font>
      <sz val="6"/>
      <color indexed="16"/>
      <name val="Arial"/>
      <family val="2"/>
      <charset val="238"/>
    </font>
    <font>
      <sz val="11"/>
      <color indexed="8"/>
      <name val="Arial"/>
      <family val="2"/>
      <charset val="238"/>
    </font>
    <font>
      <b/>
      <sz val="6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8" tint="0.79998168889431442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9" tint="0.39994506668294322"/>
        <bgColor indexed="0"/>
      </patternFill>
    </fill>
    <fill>
      <patternFill patternType="solid">
        <fgColor theme="7" tint="0.59996337778862885"/>
        <bgColor indexed="0"/>
      </patternFill>
    </fill>
    <fill>
      <patternFill patternType="solid">
        <fgColor theme="8" tint="0.59996337778862885"/>
        <bgColor indexed="0"/>
      </patternFill>
    </fill>
    <fill>
      <patternFill patternType="solid">
        <fgColor rgb="FFFFCCFF"/>
        <bgColor indexed="0"/>
      </patternFill>
    </fill>
    <fill>
      <patternFill patternType="solid">
        <fgColor rgb="FFFFCCFF"/>
        <bgColor indexed="64"/>
      </patternFill>
    </fill>
    <fill>
      <patternFill patternType="solid">
        <fgColor theme="9" tint="0.59996337778862885"/>
        <bgColor indexed="0"/>
      </patternFill>
    </fill>
    <fill>
      <patternFill patternType="solid">
        <fgColor theme="9" tint="0.79998168889431442"/>
        <bgColor indexed="0"/>
      </patternFill>
    </fill>
    <fill>
      <patternFill patternType="solid">
        <fgColor rgb="FFCCFFFF"/>
        <bgColor indexed="0"/>
      </patternFill>
    </fill>
    <fill>
      <patternFill patternType="solid">
        <fgColor theme="0" tint="-4.9989318521683403E-2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CCFF"/>
        <bgColor indexed="0"/>
      </patternFill>
    </fill>
    <fill>
      <patternFill patternType="solid">
        <fgColor rgb="FF99CCFF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FF99FF"/>
        <bgColor indexed="0"/>
      </patternFill>
    </fill>
    <fill>
      <patternFill patternType="solid">
        <fgColor rgb="FFFF99FF"/>
        <bgColor indexed="64"/>
      </patternFill>
    </fill>
    <fill>
      <patternFill patternType="solid">
        <fgColor rgb="FF66FFCC"/>
        <bgColor indexed="0"/>
      </patternFill>
    </fill>
    <fill>
      <patternFill patternType="solid">
        <fgColor rgb="FF66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FF99"/>
        <bgColor indexed="0"/>
      </patternFill>
    </fill>
    <fill>
      <patternFill patternType="solid">
        <fgColor rgb="FF99FF99"/>
        <bgColor indexed="64"/>
      </patternFill>
    </fill>
    <fill>
      <patternFill patternType="solid">
        <fgColor rgb="FFCCFFCC"/>
        <bgColor indexed="0"/>
      </patternFill>
    </fill>
    <fill>
      <patternFill patternType="solid">
        <fgColor rgb="FFCCFFCC"/>
        <bgColor indexed="64"/>
      </patternFill>
    </fill>
    <fill>
      <patternFill patternType="solid">
        <fgColor rgb="FFCCCCFF"/>
        <bgColor indexed="0"/>
      </patternFill>
    </fill>
    <fill>
      <patternFill patternType="solid">
        <fgColor rgb="FFCCCCFF"/>
        <bgColor indexed="64"/>
      </patternFill>
    </fill>
    <fill>
      <patternFill patternType="solid">
        <fgColor rgb="FFCC99FF"/>
        <bgColor indexed="0"/>
      </patternFill>
    </fill>
    <fill>
      <patternFill patternType="solid">
        <fgColor rgb="FFCC99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7" fillId="0" borderId="0"/>
  </cellStyleXfs>
  <cellXfs count="332">
    <xf numFmtId="0" fontId="0" fillId="0" borderId="0" xfId="0"/>
    <xf numFmtId="0" fontId="4" fillId="0" borderId="1" xfId="0" quotePrefix="1" applyFont="1" applyBorder="1" applyAlignment="1">
      <alignment horizontal="left" wrapText="1"/>
    </xf>
    <xf numFmtId="0" fontId="4" fillId="0" borderId="2" xfId="0" quotePrefix="1" applyFont="1" applyBorder="1" applyAlignment="1">
      <alignment horizontal="left" wrapText="1"/>
    </xf>
    <xf numFmtId="0" fontId="4" fillId="0" borderId="2" xfId="0" quotePrefix="1" applyFont="1" applyBorder="1" applyAlignment="1">
      <alignment horizontal="center" wrapText="1"/>
    </xf>
    <xf numFmtId="0" fontId="4" fillId="0" borderId="2" xfId="0" quotePrefix="1" applyNumberFormat="1" applyFont="1" applyFill="1" applyBorder="1" applyAlignment="1" applyProtection="1">
      <alignment horizontal="left"/>
    </xf>
    <xf numFmtId="0" fontId="5" fillId="0" borderId="0" xfId="0" applyFont="1" applyAlignment="1">
      <alignment horizontal="center" vertical="center"/>
    </xf>
    <xf numFmtId="3" fontId="4" fillId="3" borderId="3" xfId="0" applyNumberFormat="1" applyFont="1" applyFill="1" applyBorder="1" applyAlignment="1">
      <alignment horizontal="right"/>
    </xf>
    <xf numFmtId="3" fontId="4" fillId="0" borderId="3" xfId="0" applyNumberFormat="1" applyFont="1" applyFill="1" applyBorder="1" applyAlignment="1">
      <alignment horizontal="right"/>
    </xf>
    <xf numFmtId="0" fontId="6" fillId="3" borderId="1" xfId="0" applyFont="1" applyFill="1" applyBorder="1" applyAlignment="1">
      <alignment horizontal="left" vertical="center"/>
    </xf>
    <xf numFmtId="0" fontId="7" fillId="3" borderId="2" xfId="0" applyNumberFormat="1" applyFont="1" applyFill="1" applyBorder="1" applyAlignment="1" applyProtection="1">
      <alignment vertical="center"/>
    </xf>
    <xf numFmtId="3" fontId="4" fillId="0" borderId="3" xfId="0" applyNumberFormat="1" applyFont="1" applyBorder="1" applyAlignment="1">
      <alignment horizontal="right"/>
    </xf>
    <xf numFmtId="3" fontId="4" fillId="3" borderId="3" xfId="0" applyNumberFormat="1" applyFont="1" applyFill="1" applyBorder="1" applyAlignment="1" applyProtection="1">
      <alignment horizontal="right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/>
    <xf numFmtId="0" fontId="8" fillId="0" borderId="0" xfId="0" quotePrefix="1" applyNumberFormat="1" applyFont="1" applyFill="1" applyBorder="1" applyAlignment="1" applyProtection="1">
      <alignment horizontal="center" vertical="center" wrapText="1"/>
    </xf>
    <xf numFmtId="3" fontId="4" fillId="4" borderId="1" xfId="0" quotePrefix="1" applyNumberFormat="1" applyFont="1" applyFill="1" applyBorder="1" applyAlignment="1">
      <alignment horizontal="right"/>
    </xf>
    <xf numFmtId="3" fontId="4" fillId="4" borderId="3" xfId="0" applyNumberFormat="1" applyFont="1" applyFill="1" applyBorder="1" applyAlignment="1" applyProtection="1">
      <alignment horizontal="right" wrapText="1"/>
    </xf>
    <xf numFmtId="3" fontId="4" fillId="3" borderId="1" xfId="0" quotePrefix="1" applyNumberFormat="1" applyFont="1" applyFill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0" fillId="0" borderId="0" xfId="0" applyAlignment="1">
      <alignment shrinkToFit="1"/>
    </xf>
    <xf numFmtId="0" fontId="10" fillId="0" borderId="0" xfId="0" applyNumberFormat="1" applyFont="1" applyFill="1" applyBorder="1" applyAlignment="1" applyProtection="1">
      <alignment vertical="center" wrapText="1"/>
    </xf>
    <xf numFmtId="0" fontId="4" fillId="4" borderId="3" xfId="0" applyNumberFormat="1" applyFont="1" applyFill="1" applyBorder="1" applyAlignment="1" applyProtection="1">
      <alignment horizontal="center" vertical="center" wrapText="1"/>
    </xf>
    <xf numFmtId="0" fontId="4" fillId="4" borderId="4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3" fontId="4" fillId="2" borderId="3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 wrapText="1" shrinkToFit="1"/>
    </xf>
    <xf numFmtId="0" fontId="7" fillId="2" borderId="3" xfId="0" applyNumberFormat="1" applyFont="1" applyFill="1" applyBorder="1" applyAlignment="1" applyProtection="1">
      <alignment horizontal="center" vertical="center" wrapText="1" shrinkToFit="1"/>
    </xf>
    <xf numFmtId="3" fontId="10" fillId="2" borderId="3" xfId="0" applyNumberFormat="1" applyFont="1" applyFill="1" applyBorder="1" applyAlignment="1">
      <alignment horizontal="center" vertical="center" wrapText="1" shrinkToFit="1"/>
    </xf>
    <xf numFmtId="0" fontId="0" fillId="0" borderId="0" xfId="0" applyAlignment="1">
      <alignment wrapText="1" shrinkToFit="1"/>
    </xf>
    <xf numFmtId="0" fontId="7" fillId="2" borderId="3" xfId="0" quotePrefix="1" applyFont="1" applyFill="1" applyBorder="1" applyAlignment="1">
      <alignment horizontal="center" vertical="center" wrapText="1" shrinkToFit="1"/>
    </xf>
    <xf numFmtId="0" fontId="6" fillId="2" borderId="3" xfId="0" quotePrefix="1" applyFont="1" applyFill="1" applyBorder="1" applyAlignment="1">
      <alignment horizontal="center" vertical="center" wrapText="1" shrinkToFit="1"/>
    </xf>
    <xf numFmtId="0" fontId="11" fillId="2" borderId="3" xfId="0" quotePrefix="1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 wrapText="1" shrinkToFit="1"/>
    </xf>
    <xf numFmtId="3" fontId="4" fillId="2" borderId="3" xfId="0" applyNumberFormat="1" applyFont="1" applyFill="1" applyBorder="1" applyAlignment="1">
      <alignment horizontal="center" vertical="center" wrapText="1" shrinkToFi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center" vertical="center"/>
    </xf>
    <xf numFmtId="0" fontId="6" fillId="2" borderId="3" xfId="0" quotePrefix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 applyProtection="1">
      <alignment vertical="center" wrapText="1"/>
    </xf>
    <xf numFmtId="0" fontId="4" fillId="4" borderId="4" xfId="0" applyNumberFormat="1" applyFont="1" applyFill="1" applyBorder="1" applyAlignment="1" applyProtection="1">
      <alignment horizontal="center" vertical="center" shrinkToFit="1"/>
    </xf>
    <xf numFmtId="0" fontId="6" fillId="2" borderId="3" xfId="0" applyNumberFormat="1" applyFont="1" applyFill="1" applyBorder="1" applyAlignment="1" applyProtection="1">
      <alignment horizontal="left" vertical="center" shrinkToFit="1"/>
    </xf>
    <xf numFmtId="0" fontId="11" fillId="2" borderId="3" xfId="0" quotePrefix="1" applyFont="1" applyFill="1" applyBorder="1" applyAlignment="1">
      <alignment horizontal="left" vertical="center" shrinkToFit="1"/>
    </xf>
    <xf numFmtId="0" fontId="6" fillId="2" borderId="3" xfId="0" applyNumberFormat="1" applyFont="1" applyFill="1" applyBorder="1" applyAlignment="1" applyProtection="1">
      <alignment vertical="center" shrinkToFit="1"/>
    </xf>
    <xf numFmtId="0" fontId="7" fillId="2" borderId="3" xfId="0" applyNumberFormat="1" applyFont="1" applyFill="1" applyBorder="1" applyAlignment="1" applyProtection="1">
      <alignment vertical="center" shrinkToFit="1"/>
    </xf>
    <xf numFmtId="3" fontId="10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0" fontId="6" fillId="2" borderId="3" xfId="0" applyNumberFormat="1" applyFont="1" applyFill="1" applyBorder="1" applyAlignment="1" applyProtection="1">
      <alignment horizontal="center" wrapText="1"/>
    </xf>
    <xf numFmtId="0" fontId="7" fillId="2" borderId="3" xfId="0" applyNumberFormat="1" applyFont="1" applyFill="1" applyBorder="1" applyAlignment="1" applyProtection="1">
      <alignment horizontal="center" wrapText="1"/>
    </xf>
    <xf numFmtId="0" fontId="7" fillId="2" borderId="3" xfId="0" quotePrefix="1" applyFont="1" applyFill="1" applyBorder="1" applyAlignment="1">
      <alignment horizontal="center"/>
    </xf>
    <xf numFmtId="0" fontId="11" fillId="2" borderId="3" xfId="0" quotePrefix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3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vertical="center" wrapText="1"/>
    </xf>
    <xf numFmtId="0" fontId="12" fillId="4" borderId="3" xfId="0" applyNumberFormat="1" applyFont="1" applyFill="1" applyBorder="1" applyAlignment="1" applyProtection="1">
      <alignment horizontal="center" vertical="center" wrapText="1"/>
    </xf>
    <xf numFmtId="0" fontId="14" fillId="4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vertical="center" wrapText="1"/>
    </xf>
    <xf numFmtId="0" fontId="18" fillId="0" borderId="3" xfId="0" applyFont="1" applyBorder="1" applyAlignment="1">
      <alignment horizontal="right"/>
    </xf>
    <xf numFmtId="0" fontId="13" fillId="0" borderId="0" xfId="0" applyFont="1"/>
    <xf numFmtId="0" fontId="13" fillId="0" borderId="0" xfId="0" applyFont="1" applyAlignment="1">
      <alignment shrinkToFit="1"/>
    </xf>
    <xf numFmtId="3" fontId="20" fillId="0" borderId="3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left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3" fontId="19" fillId="0" borderId="3" xfId="0" applyNumberFormat="1" applyFont="1" applyBorder="1" applyAlignment="1">
      <alignment horizontal="center" vertical="center"/>
    </xf>
    <xf numFmtId="3" fontId="4" fillId="5" borderId="1" xfId="0" quotePrefix="1" applyNumberFormat="1" applyFont="1" applyFill="1" applyBorder="1" applyAlignment="1">
      <alignment horizontal="right"/>
    </xf>
    <xf numFmtId="3" fontId="4" fillId="5" borderId="3" xfId="0" applyNumberFormat="1" applyFont="1" applyFill="1" applyBorder="1" applyAlignment="1">
      <alignment horizontal="right"/>
    </xf>
    <xf numFmtId="3" fontId="22" fillId="0" borderId="3" xfId="0" applyNumberFormat="1" applyFont="1" applyFill="1" applyBorder="1" applyAlignment="1" applyProtection="1">
      <alignment horizontal="center" vertical="center" wrapText="1"/>
    </xf>
    <xf numFmtId="0" fontId="23" fillId="4" borderId="4" xfId="0" applyNumberFormat="1" applyFont="1" applyFill="1" applyBorder="1" applyAlignment="1" applyProtection="1">
      <alignment horizontal="center" vertical="center" wrapText="1"/>
    </xf>
    <xf numFmtId="3" fontId="24" fillId="0" borderId="3" xfId="0" applyNumberFormat="1" applyFont="1" applyBorder="1" applyAlignment="1">
      <alignment horizontal="center" vertical="center"/>
    </xf>
    <xf numFmtId="3" fontId="22" fillId="2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/>
    <xf numFmtId="0" fontId="14" fillId="4" borderId="3" xfId="0" applyNumberFormat="1" applyFont="1" applyFill="1" applyBorder="1" applyAlignment="1" applyProtection="1">
      <alignment horizontal="center" vertical="center" wrapText="1"/>
    </xf>
    <xf numFmtId="0" fontId="7" fillId="2" borderId="5" xfId="0" quotePrefix="1" applyFont="1" applyFill="1" applyBorder="1" applyAlignment="1">
      <alignment horizontal="center" vertical="center" wrapText="1" shrinkToFit="1"/>
    </xf>
    <xf numFmtId="0" fontId="6" fillId="2" borderId="5" xfId="0" quotePrefix="1" applyFont="1" applyFill="1" applyBorder="1" applyAlignment="1">
      <alignment horizontal="center" vertical="center" wrapText="1" shrinkToFit="1"/>
    </xf>
    <xf numFmtId="0" fontId="11" fillId="2" borderId="5" xfId="0" quotePrefix="1" applyFont="1" applyFill="1" applyBorder="1" applyAlignment="1">
      <alignment horizontal="left" vertical="center" wrapText="1"/>
    </xf>
    <xf numFmtId="3" fontId="10" fillId="2" borderId="5" xfId="0" applyNumberFormat="1" applyFont="1" applyFill="1" applyBorder="1" applyAlignment="1">
      <alignment horizontal="center" vertical="center" wrapText="1" shrinkToFit="1"/>
    </xf>
    <xf numFmtId="0" fontId="1" fillId="0" borderId="0" xfId="0" applyNumberFormat="1" applyFont="1" applyFill="1" applyBorder="1" applyAlignment="1" applyProtection="1">
      <alignment vertical="center" wrapText="1"/>
    </xf>
    <xf numFmtId="4" fontId="4" fillId="3" borderId="3" xfId="0" applyNumberFormat="1" applyFont="1" applyFill="1" applyBorder="1" applyAlignment="1">
      <alignment horizontal="right"/>
    </xf>
    <xf numFmtId="0" fontId="7" fillId="2" borderId="3" xfId="0" applyNumberFormat="1" applyFont="1" applyFill="1" applyBorder="1" applyAlignment="1" applyProtection="1">
      <alignment horizontal="left" vertical="center" shrinkToFit="1"/>
    </xf>
    <xf numFmtId="0" fontId="7" fillId="2" borderId="3" xfId="0" quotePrefix="1" applyFont="1" applyFill="1" applyBorder="1" applyAlignment="1">
      <alignment horizontal="left" vertical="center" shrinkToFit="1"/>
    </xf>
    <xf numFmtId="4" fontId="27" fillId="0" borderId="3" xfId="0" applyNumberFormat="1" applyFont="1" applyBorder="1" applyAlignment="1">
      <alignment horizontal="center" vertical="center"/>
    </xf>
    <xf numFmtId="4" fontId="28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27" fillId="0" borderId="3" xfId="0" applyNumberFormat="1" applyFont="1" applyBorder="1" applyAlignment="1">
      <alignment horizontal="center" vertical="center"/>
    </xf>
    <xf numFmtId="0" fontId="7" fillId="0" borderId="0" xfId="1"/>
    <xf numFmtId="4" fontId="7" fillId="0" borderId="0" xfId="1" applyNumberFormat="1"/>
    <xf numFmtId="0" fontId="7" fillId="0" borderId="0" xfId="1" applyAlignment="1">
      <alignment horizontal="right"/>
    </xf>
    <xf numFmtId="0" fontId="7" fillId="0" borderId="0" xfId="1" applyAlignment="1">
      <alignment shrinkToFit="1"/>
    </xf>
    <xf numFmtId="0" fontId="6" fillId="0" borderId="0" xfId="1" applyFont="1"/>
    <xf numFmtId="0" fontId="7" fillId="2" borderId="0" xfId="1" applyFill="1"/>
    <xf numFmtId="4" fontId="7" fillId="2" borderId="0" xfId="1" applyNumberFormat="1" applyFill="1"/>
    <xf numFmtId="164" fontId="30" fillId="6" borderId="3" xfId="1" applyNumberFormat="1" applyFont="1" applyFill="1" applyBorder="1" applyAlignment="1" applyProtection="1">
      <alignment horizontal="right" vertical="top" wrapText="1" readingOrder="1"/>
      <protection locked="0"/>
    </xf>
    <xf numFmtId="0" fontId="30" fillId="6" borderId="1" xfId="1" applyFont="1" applyFill="1" applyBorder="1" applyAlignment="1" applyProtection="1">
      <alignment vertical="top" wrapText="1" shrinkToFit="1"/>
      <protection locked="0"/>
    </xf>
    <xf numFmtId="0" fontId="30" fillId="6" borderId="3" xfId="1" applyFont="1" applyFill="1" applyBorder="1" applyAlignment="1" applyProtection="1">
      <alignment vertical="top" wrapText="1" shrinkToFit="1"/>
      <protection locked="0"/>
    </xf>
    <xf numFmtId="0" fontId="7" fillId="2" borderId="0" xfId="1" applyFill="1" applyAlignment="1">
      <alignment shrinkToFit="1"/>
    </xf>
    <xf numFmtId="4" fontId="7" fillId="2" borderId="0" xfId="1" applyNumberFormat="1" applyFill="1" applyAlignment="1">
      <alignment shrinkToFit="1"/>
    </xf>
    <xf numFmtId="164" fontId="29" fillId="6" borderId="3" xfId="1" applyNumberFormat="1" applyFont="1" applyFill="1" applyBorder="1" applyAlignment="1" applyProtection="1">
      <alignment horizontal="right" vertical="top" wrapText="1" readingOrder="1"/>
      <protection locked="0"/>
    </xf>
    <xf numFmtId="4" fontId="6" fillId="0" borderId="0" xfId="1" applyNumberFormat="1" applyFont="1"/>
    <xf numFmtId="0" fontId="6" fillId="0" borderId="0" xfId="1" applyFont="1" applyAlignment="1">
      <alignment shrinkToFit="1"/>
    </xf>
    <xf numFmtId="4" fontId="6" fillId="0" borderId="0" xfId="1" applyNumberFormat="1" applyFont="1" applyAlignment="1">
      <alignment shrinkToFit="1"/>
    </xf>
    <xf numFmtId="164" fontId="30" fillId="6" borderId="3" xfId="1" applyNumberFormat="1" applyFont="1" applyFill="1" applyBorder="1" applyAlignment="1" applyProtection="1">
      <alignment horizontal="right" vertical="top" shrinkToFit="1" readingOrder="1"/>
      <protection locked="0"/>
    </xf>
    <xf numFmtId="0" fontId="30" fillId="6" borderId="1" xfId="1" applyFont="1" applyFill="1" applyBorder="1" applyAlignment="1" applyProtection="1">
      <alignment vertical="top" shrinkToFit="1"/>
      <protection locked="0"/>
    </xf>
    <xf numFmtId="0" fontId="30" fillId="6" borderId="3" xfId="1" applyFont="1" applyFill="1" applyBorder="1" applyAlignment="1" applyProtection="1">
      <alignment vertical="top" shrinkToFit="1"/>
      <protection locked="0"/>
    </xf>
    <xf numFmtId="0" fontId="30" fillId="6" borderId="7" xfId="1" applyFont="1" applyFill="1" applyBorder="1" applyAlignment="1" applyProtection="1">
      <alignment vertical="top" wrapText="1" shrinkToFit="1"/>
      <protection locked="0"/>
    </xf>
    <xf numFmtId="0" fontId="30" fillId="6" borderId="6" xfId="1" applyFont="1" applyFill="1" applyBorder="1" applyAlignment="1" applyProtection="1">
      <alignment vertical="top" wrapText="1" shrinkToFit="1"/>
      <protection locked="0"/>
    </xf>
    <xf numFmtId="0" fontId="32" fillId="2" borderId="0" xfId="1" applyFont="1" applyFill="1" applyAlignment="1">
      <alignment vertical="center"/>
    </xf>
    <xf numFmtId="0" fontId="34" fillId="6" borderId="1" xfId="1" applyFont="1" applyFill="1" applyBorder="1" applyAlignment="1" applyProtection="1">
      <alignment vertical="top" wrapText="1" shrinkToFit="1"/>
      <protection locked="0"/>
    </xf>
    <xf numFmtId="0" fontId="26" fillId="2" borderId="0" xfId="1" applyFont="1" applyFill="1"/>
    <xf numFmtId="4" fontId="26" fillId="2" borderId="0" xfId="1" applyNumberFormat="1" applyFont="1" applyFill="1"/>
    <xf numFmtId="165" fontId="26" fillId="2" borderId="0" xfId="1" applyNumberFormat="1" applyFont="1" applyFill="1"/>
    <xf numFmtId="0" fontId="11" fillId="0" borderId="0" xfId="1" applyFont="1"/>
    <xf numFmtId="4" fontId="11" fillId="0" borderId="0" xfId="1" applyNumberFormat="1" applyFont="1"/>
    <xf numFmtId="0" fontId="11" fillId="0" borderId="0" xfId="1" applyFont="1" applyBorder="1" applyAlignment="1"/>
    <xf numFmtId="0" fontId="11" fillId="0" borderId="0" xfId="1" applyFont="1" applyAlignment="1">
      <alignment horizontal="right"/>
    </xf>
    <xf numFmtId="0" fontId="7" fillId="2" borderId="0" xfId="1" applyFill="1" applyBorder="1"/>
    <xf numFmtId="0" fontId="6" fillId="2" borderId="0" xfId="1" applyFont="1" applyFill="1" applyBorder="1"/>
    <xf numFmtId="0" fontId="7" fillId="0" borderId="0" xfId="1" applyAlignment="1">
      <alignment vertical="center"/>
    </xf>
    <xf numFmtId="0" fontId="11" fillId="0" borderId="0" xfId="1" applyFont="1" applyAlignment="1">
      <alignment horizontal="center" shrinkToFit="1"/>
    </xf>
    <xf numFmtId="0" fontId="29" fillId="7" borderId="3" xfId="1" applyFont="1" applyFill="1" applyBorder="1" applyAlignment="1" applyProtection="1">
      <alignment vertical="top" wrapText="1" shrinkToFit="1"/>
      <protection locked="0"/>
    </xf>
    <xf numFmtId="0" fontId="29" fillId="7" borderId="1" xfId="1" applyFont="1" applyFill="1" applyBorder="1" applyAlignment="1" applyProtection="1">
      <alignment vertical="top" wrapText="1" shrinkToFit="1"/>
      <protection locked="0"/>
    </xf>
    <xf numFmtId="164" fontId="29" fillId="7" borderId="3" xfId="1" applyNumberFormat="1" applyFont="1" applyFill="1" applyBorder="1" applyAlignment="1" applyProtection="1">
      <alignment horizontal="right" vertical="top" wrapText="1" readingOrder="1"/>
      <protection locked="0"/>
    </xf>
    <xf numFmtId="0" fontId="29" fillId="7" borderId="1" xfId="1" applyFont="1" applyFill="1" applyBorder="1" applyAlignment="1" applyProtection="1">
      <alignment horizontal="left" vertical="top" wrapText="1" shrinkToFit="1"/>
      <protection locked="0"/>
    </xf>
    <xf numFmtId="0" fontId="36" fillId="8" borderId="8" xfId="1" applyFont="1" applyFill="1" applyBorder="1" applyAlignment="1" applyProtection="1">
      <alignment vertical="top" wrapText="1" shrinkToFit="1"/>
      <protection locked="0"/>
    </xf>
    <xf numFmtId="0" fontId="36" fillId="8" borderId="9" xfId="1" applyFont="1" applyFill="1" applyBorder="1" applyAlignment="1" applyProtection="1">
      <alignment vertical="top" wrapText="1" shrinkToFit="1"/>
      <protection locked="0"/>
    </xf>
    <xf numFmtId="164" fontId="36" fillId="8" borderId="8" xfId="1" applyNumberFormat="1" applyFont="1" applyFill="1" applyBorder="1" applyAlignment="1" applyProtection="1">
      <alignment horizontal="right" vertical="top" wrapText="1" readingOrder="1"/>
      <protection locked="0"/>
    </xf>
    <xf numFmtId="0" fontId="31" fillId="9" borderId="3" xfId="1" applyFont="1" applyFill="1" applyBorder="1" applyAlignment="1" applyProtection="1">
      <alignment vertical="top" wrapText="1" shrinkToFit="1"/>
      <protection locked="0"/>
    </xf>
    <xf numFmtId="0" fontId="31" fillId="9" borderId="1" xfId="1" applyFont="1" applyFill="1" applyBorder="1" applyAlignment="1" applyProtection="1">
      <alignment vertical="top" wrapText="1" shrinkToFit="1"/>
      <protection locked="0"/>
    </xf>
    <xf numFmtId="164" fontId="31" fillId="9" borderId="3" xfId="1" applyNumberFormat="1" applyFont="1" applyFill="1" applyBorder="1" applyAlignment="1" applyProtection="1">
      <alignment horizontal="right" vertical="top" wrapText="1" readingOrder="1"/>
      <protection locked="0"/>
    </xf>
    <xf numFmtId="164" fontId="29" fillId="7" borderId="2" xfId="1" applyNumberFormat="1" applyFont="1" applyFill="1" applyBorder="1" applyAlignment="1" applyProtection="1">
      <alignment horizontal="right" vertical="top" wrapText="1" readingOrder="1"/>
      <protection locked="0"/>
    </xf>
    <xf numFmtId="0" fontId="29" fillId="7" borderId="3" xfId="1" applyFont="1" applyFill="1" applyBorder="1" applyAlignment="1" applyProtection="1">
      <alignment vertical="top" shrinkToFit="1"/>
      <protection locked="0"/>
    </xf>
    <xf numFmtId="0" fontId="29" fillId="7" borderId="1" xfId="1" applyFont="1" applyFill="1" applyBorder="1" applyAlignment="1" applyProtection="1">
      <alignment horizontal="left" vertical="top" shrinkToFit="1"/>
      <protection locked="0"/>
    </xf>
    <xf numFmtId="164" fontId="29" fillId="7" borderId="3" xfId="1" applyNumberFormat="1" applyFont="1" applyFill="1" applyBorder="1" applyAlignment="1" applyProtection="1">
      <alignment horizontal="right" vertical="top" shrinkToFit="1" readingOrder="1"/>
      <protection locked="0"/>
    </xf>
    <xf numFmtId="164" fontId="29" fillId="7" borderId="1" xfId="1" applyNumberFormat="1" applyFont="1" applyFill="1" applyBorder="1" applyAlignment="1" applyProtection="1">
      <alignment horizontal="left" vertical="top" shrinkToFit="1" readingOrder="1"/>
      <protection locked="0"/>
    </xf>
    <xf numFmtId="164" fontId="29" fillId="7" borderId="3" xfId="1" applyNumberFormat="1" applyFont="1" applyFill="1" applyBorder="1" applyAlignment="1" applyProtection="1">
      <alignment horizontal="left" vertical="top" shrinkToFit="1" readingOrder="1"/>
      <protection locked="0"/>
    </xf>
    <xf numFmtId="164" fontId="29" fillId="7" borderId="1" xfId="1" applyNumberFormat="1" applyFont="1" applyFill="1" applyBorder="1" applyAlignment="1" applyProtection="1">
      <alignment horizontal="left" vertical="top" wrapText="1" readingOrder="1"/>
      <protection locked="0"/>
    </xf>
    <xf numFmtId="164" fontId="29" fillId="7" borderId="3" xfId="1" applyNumberFormat="1" applyFont="1" applyFill="1" applyBorder="1" applyAlignment="1" applyProtection="1">
      <alignment horizontal="left" vertical="top" wrapText="1" readingOrder="1"/>
      <protection locked="0"/>
    </xf>
    <xf numFmtId="0" fontId="31" fillId="10" borderId="3" xfId="1" applyFont="1" applyFill="1" applyBorder="1" applyAlignment="1" applyProtection="1">
      <alignment vertical="top" wrapText="1" shrinkToFit="1"/>
      <protection locked="0"/>
    </xf>
    <xf numFmtId="0" fontId="31" fillId="10" borderId="1" xfId="1" applyFont="1" applyFill="1" applyBorder="1" applyAlignment="1" applyProtection="1">
      <alignment vertical="top" wrapText="1" shrinkToFit="1"/>
      <protection locked="0"/>
    </xf>
    <xf numFmtId="164" fontId="31" fillId="10" borderId="3" xfId="1" applyNumberFormat="1" applyFont="1" applyFill="1" applyBorder="1" applyAlignment="1" applyProtection="1">
      <alignment horizontal="right" vertical="top" wrapText="1" readingOrder="1"/>
      <protection locked="0"/>
    </xf>
    <xf numFmtId="165" fontId="7" fillId="2" borderId="0" xfId="1" applyNumberFormat="1" applyFill="1"/>
    <xf numFmtId="164" fontId="30" fillId="7" borderId="3" xfId="1" applyNumberFormat="1" applyFont="1" applyFill="1" applyBorder="1" applyAlignment="1" applyProtection="1">
      <alignment horizontal="right" vertical="top" wrapText="1" readingOrder="1"/>
      <protection locked="0"/>
    </xf>
    <xf numFmtId="164" fontId="30" fillId="7" borderId="3" xfId="1" applyNumberFormat="1" applyFont="1" applyFill="1" applyBorder="1" applyAlignment="1" applyProtection="1">
      <alignment horizontal="right" vertical="top" shrinkToFit="1" readingOrder="1"/>
      <protection locked="0"/>
    </xf>
    <xf numFmtId="0" fontId="29" fillId="7" borderId="3" xfId="1" applyFont="1" applyFill="1" applyBorder="1" applyAlignment="1" applyProtection="1">
      <alignment horizontal="right" vertical="top" wrapText="1" shrinkToFit="1"/>
      <protection locked="0"/>
    </xf>
    <xf numFmtId="0" fontId="29" fillId="7" borderId="6" xfId="1" applyFont="1" applyFill="1" applyBorder="1" applyAlignment="1" applyProtection="1">
      <alignment vertical="top" wrapText="1" shrinkToFit="1"/>
      <protection locked="0"/>
    </xf>
    <xf numFmtId="0" fontId="6" fillId="2" borderId="0" xfId="1" applyFont="1" applyFill="1" applyAlignment="1">
      <alignment shrinkToFit="1"/>
    </xf>
    <xf numFmtId="4" fontId="6" fillId="2" borderId="0" xfId="1" applyNumberFormat="1" applyFont="1" applyFill="1" applyAlignment="1">
      <alignment shrinkToFit="1"/>
    </xf>
    <xf numFmtId="164" fontId="29" fillId="7" borderId="2" xfId="1" applyNumberFormat="1" applyFont="1" applyFill="1" applyBorder="1" applyAlignment="1" applyProtection="1">
      <alignment horizontal="right" vertical="top" shrinkToFit="1" readingOrder="1"/>
      <protection locked="0"/>
    </xf>
    <xf numFmtId="0" fontId="6" fillId="2" borderId="0" xfId="1" applyFont="1" applyFill="1"/>
    <xf numFmtId="4" fontId="6" fillId="2" borderId="0" xfId="1" applyNumberFormat="1" applyFont="1" applyFill="1"/>
    <xf numFmtId="0" fontId="33" fillId="10" borderId="3" xfId="1" applyFont="1" applyFill="1" applyBorder="1" applyAlignment="1" applyProtection="1">
      <alignment vertical="top" wrapText="1" shrinkToFit="1"/>
      <protection locked="0"/>
    </xf>
    <xf numFmtId="0" fontId="4" fillId="12" borderId="3" xfId="1" applyNumberFormat="1" applyFont="1" applyFill="1" applyBorder="1" applyAlignment="1" applyProtection="1">
      <alignment horizontal="center" vertical="center" wrapText="1"/>
    </xf>
    <xf numFmtId="0" fontId="12" fillId="12" borderId="3" xfId="1" applyNumberFormat="1" applyFont="1" applyFill="1" applyBorder="1" applyAlignment="1" applyProtection="1">
      <alignment horizontal="center" vertical="center" wrapText="1"/>
    </xf>
    <xf numFmtId="0" fontId="14" fillId="11" borderId="10" xfId="1" applyFont="1" applyFill="1" applyBorder="1" applyAlignment="1" applyProtection="1">
      <alignment horizontal="center" vertical="center" wrapText="1" shrinkToFit="1"/>
      <protection locked="0"/>
    </xf>
    <xf numFmtId="0" fontId="39" fillId="7" borderId="1" xfId="1" applyFont="1" applyFill="1" applyBorder="1" applyAlignment="1" applyProtection="1">
      <alignment horizontal="left" vertical="top" wrapText="1" shrinkToFit="1"/>
      <protection locked="0"/>
    </xf>
    <xf numFmtId="0" fontId="36" fillId="13" borderId="8" xfId="1" applyFont="1" applyFill="1" applyBorder="1" applyAlignment="1" applyProtection="1">
      <alignment vertical="top" wrapText="1" shrinkToFit="1"/>
      <protection locked="0"/>
    </xf>
    <xf numFmtId="0" fontId="36" fillId="13" borderId="9" xfId="1" applyFont="1" applyFill="1" applyBorder="1" applyAlignment="1" applyProtection="1">
      <alignment vertical="top" wrapText="1" shrinkToFit="1"/>
      <protection locked="0"/>
    </xf>
    <xf numFmtId="164" fontId="36" fillId="13" borderId="8" xfId="1" applyNumberFormat="1" applyFont="1" applyFill="1" applyBorder="1" applyAlignment="1" applyProtection="1">
      <alignment horizontal="right" vertical="top" wrapText="1" readingOrder="1"/>
      <protection locked="0"/>
    </xf>
    <xf numFmtId="0" fontId="36" fillId="14" borderId="8" xfId="1" applyFont="1" applyFill="1" applyBorder="1" applyAlignment="1" applyProtection="1">
      <alignment vertical="top" wrapText="1" shrinkToFit="1"/>
      <protection locked="0"/>
    </xf>
    <xf numFmtId="0" fontId="36" fillId="14" borderId="9" xfId="1" applyFont="1" applyFill="1" applyBorder="1" applyAlignment="1" applyProtection="1">
      <alignment vertical="top" wrapText="1" shrinkToFit="1"/>
      <protection locked="0"/>
    </xf>
    <xf numFmtId="164" fontId="36" fillId="14" borderId="8" xfId="1" applyNumberFormat="1" applyFont="1" applyFill="1" applyBorder="1" applyAlignment="1" applyProtection="1">
      <alignment horizontal="right" vertical="top" wrapText="1" readingOrder="1"/>
      <protection locked="0"/>
    </xf>
    <xf numFmtId="0" fontId="36" fillId="15" borderId="8" xfId="1" applyFont="1" applyFill="1" applyBorder="1" applyAlignment="1" applyProtection="1">
      <alignment vertical="top" wrapText="1" shrinkToFit="1"/>
      <protection locked="0"/>
    </xf>
    <xf numFmtId="0" fontId="36" fillId="15" borderId="9" xfId="1" applyFont="1" applyFill="1" applyBorder="1" applyAlignment="1" applyProtection="1">
      <alignment vertical="top" wrapText="1" shrinkToFit="1"/>
      <protection locked="0"/>
    </xf>
    <xf numFmtId="164" fontId="36" fillId="15" borderId="8" xfId="1" applyNumberFormat="1" applyFont="1" applyFill="1" applyBorder="1" applyAlignment="1" applyProtection="1">
      <alignment horizontal="right" vertical="top" wrapText="1" readingOrder="1"/>
      <protection locked="0"/>
    </xf>
    <xf numFmtId="0" fontId="3" fillId="0" borderId="0" xfId="0" applyFont="1" applyAlignment="1">
      <alignment vertical="center" wrapText="1"/>
    </xf>
    <xf numFmtId="9" fontId="4" fillId="3" borderId="3" xfId="0" applyNumberFormat="1" applyFont="1" applyFill="1" applyBorder="1" applyAlignment="1">
      <alignment horizontal="right"/>
    </xf>
    <xf numFmtId="9" fontId="4" fillId="2" borderId="3" xfId="0" applyNumberFormat="1" applyFont="1" applyFill="1" applyBorder="1" applyAlignment="1">
      <alignment horizontal="center" vertical="center"/>
    </xf>
    <xf numFmtId="1" fontId="12" fillId="4" borderId="3" xfId="0" applyNumberFormat="1" applyFont="1" applyFill="1" applyBorder="1" applyAlignment="1" applyProtection="1">
      <alignment horizontal="center" vertical="center" wrapText="1"/>
    </xf>
    <xf numFmtId="9" fontId="22" fillId="0" borderId="3" xfId="0" applyNumberFormat="1" applyFont="1" applyFill="1" applyBorder="1" applyAlignment="1" applyProtection="1">
      <alignment horizontal="center" vertical="center" wrapText="1"/>
    </xf>
    <xf numFmtId="9" fontId="40" fillId="0" borderId="3" xfId="0" applyNumberFormat="1" applyFont="1" applyFill="1" applyBorder="1" applyAlignment="1" applyProtection="1">
      <alignment horizontal="center" vertical="center" wrapText="1"/>
    </xf>
    <xf numFmtId="9" fontId="24" fillId="0" borderId="3" xfId="0" applyNumberFormat="1" applyFont="1" applyBorder="1" applyAlignment="1">
      <alignment horizontal="center" vertical="center"/>
    </xf>
    <xf numFmtId="9" fontId="22" fillId="2" borderId="3" xfId="0" applyNumberFormat="1" applyFont="1" applyFill="1" applyBorder="1" applyAlignment="1" applyProtection="1">
      <alignment horizontal="center" vertical="center" wrapText="1"/>
    </xf>
    <xf numFmtId="0" fontId="26" fillId="2" borderId="3" xfId="0" quotePrefix="1" applyFont="1" applyFill="1" applyBorder="1" applyAlignment="1">
      <alignment horizontal="left" vertical="center" shrinkToFit="1"/>
    </xf>
    <xf numFmtId="0" fontId="25" fillId="2" borderId="3" xfId="0" applyNumberFormat="1" applyFont="1" applyFill="1" applyBorder="1" applyAlignment="1" applyProtection="1">
      <alignment horizontal="left" vertical="center" wrapText="1"/>
    </xf>
    <xf numFmtId="0" fontId="41" fillId="2" borderId="3" xfId="0" applyNumberFormat="1" applyFont="1" applyFill="1" applyBorder="1" applyAlignment="1" applyProtection="1">
      <alignment vertical="center" wrapText="1"/>
    </xf>
    <xf numFmtId="0" fontId="25" fillId="2" borderId="3" xfId="0" applyNumberFormat="1" applyFont="1" applyFill="1" applyBorder="1" applyAlignment="1" applyProtection="1">
      <alignment vertical="center" wrapText="1"/>
    </xf>
    <xf numFmtId="9" fontId="4" fillId="4" borderId="1" xfId="0" quotePrefix="1" applyNumberFormat="1" applyFont="1" applyFill="1" applyBorder="1" applyAlignment="1">
      <alignment horizontal="right"/>
    </xf>
    <xf numFmtId="3" fontId="43" fillId="0" borderId="3" xfId="0" applyNumberFormat="1" applyFont="1" applyBorder="1" applyAlignment="1">
      <alignment horizontal="center" vertical="center"/>
    </xf>
    <xf numFmtId="0" fontId="44" fillId="7" borderId="3" xfId="1" applyFont="1" applyFill="1" applyBorder="1" applyAlignment="1" applyProtection="1">
      <alignment vertical="top" wrapText="1" readingOrder="1"/>
      <protection locked="0"/>
    </xf>
    <xf numFmtId="166" fontId="44" fillId="7" borderId="3" xfId="1" applyNumberFormat="1" applyFont="1" applyFill="1" applyBorder="1" applyAlignment="1" applyProtection="1">
      <alignment vertical="top" wrapText="1" readingOrder="1"/>
      <protection locked="0"/>
    </xf>
    <xf numFmtId="166" fontId="44" fillId="7" borderId="1" xfId="1" applyNumberFormat="1" applyFont="1" applyFill="1" applyBorder="1" applyAlignment="1" applyProtection="1">
      <alignment vertical="top" wrapText="1" readingOrder="1"/>
      <protection locked="0"/>
    </xf>
    <xf numFmtId="0" fontId="44" fillId="16" borderId="3" xfId="1" applyFont="1" applyFill="1" applyBorder="1" applyAlignment="1" applyProtection="1">
      <alignment horizontal="center" vertical="top" wrapText="1" readingOrder="1"/>
      <protection locked="0"/>
    </xf>
    <xf numFmtId="0" fontId="44" fillId="16" borderId="1" xfId="1" applyFont="1" applyFill="1" applyBorder="1" applyAlignment="1" applyProtection="1">
      <alignment horizontal="center" vertical="top" wrapText="1" readingOrder="1"/>
      <protection locked="0"/>
    </xf>
    <xf numFmtId="0" fontId="44" fillId="18" borderId="3" xfId="1" applyFont="1" applyFill="1" applyBorder="1" applyAlignment="1" applyProtection="1">
      <alignment vertical="top" wrapText="1" readingOrder="1"/>
      <protection locked="0"/>
    </xf>
    <xf numFmtId="166" fontId="44" fillId="18" borderId="3" xfId="1" applyNumberFormat="1" applyFont="1" applyFill="1" applyBorder="1" applyAlignment="1" applyProtection="1">
      <alignment vertical="top" wrapText="1" readingOrder="1"/>
      <protection locked="0"/>
    </xf>
    <xf numFmtId="166" fontId="44" fillId="18" borderId="1" xfId="1" applyNumberFormat="1" applyFont="1" applyFill="1" applyBorder="1" applyAlignment="1" applyProtection="1">
      <alignment vertical="top" wrapText="1" readingOrder="1"/>
      <protection locked="0"/>
    </xf>
    <xf numFmtId="0" fontId="44" fillId="9" borderId="3" xfId="1" applyFont="1" applyFill="1" applyBorder="1" applyAlignment="1" applyProtection="1">
      <alignment vertical="top" wrapText="1" readingOrder="1"/>
      <protection locked="0"/>
    </xf>
    <xf numFmtId="166" fontId="44" fillId="9" borderId="3" xfId="1" applyNumberFormat="1" applyFont="1" applyFill="1" applyBorder="1" applyAlignment="1" applyProtection="1">
      <alignment vertical="top" wrapText="1" readingOrder="1"/>
      <protection locked="0"/>
    </xf>
    <xf numFmtId="166" fontId="44" fillId="9" borderId="3" xfId="1" applyNumberFormat="1" applyFont="1" applyFill="1" applyBorder="1" applyAlignment="1" applyProtection="1">
      <alignment vertical="top" wrapText="1" readingOrder="1"/>
      <protection locked="0"/>
    </xf>
    <xf numFmtId="166" fontId="44" fillId="9" borderId="1" xfId="1" applyNumberFormat="1" applyFont="1" applyFill="1" applyBorder="1" applyAlignment="1" applyProtection="1">
      <alignment vertical="top" wrapText="1" readingOrder="1"/>
      <protection locked="0"/>
    </xf>
    <xf numFmtId="0" fontId="44" fillId="21" borderId="3" xfId="1" applyFont="1" applyFill="1" applyBorder="1" applyAlignment="1" applyProtection="1">
      <alignment vertical="top" wrapText="1" readingOrder="1"/>
      <protection locked="0"/>
    </xf>
    <xf numFmtId="166" fontId="44" fillId="21" borderId="3" xfId="1" applyNumberFormat="1" applyFont="1" applyFill="1" applyBorder="1" applyAlignment="1" applyProtection="1">
      <alignment vertical="top" wrapText="1" readingOrder="1"/>
      <protection locked="0"/>
    </xf>
    <xf numFmtId="166" fontId="44" fillId="21" borderId="1" xfId="1" applyNumberFormat="1" applyFont="1" applyFill="1" applyBorder="1" applyAlignment="1" applyProtection="1">
      <alignment vertical="top" wrapText="1" readingOrder="1"/>
      <protection locked="0"/>
    </xf>
    <xf numFmtId="0" fontId="44" fillId="11" borderId="3" xfId="1" applyFont="1" applyFill="1" applyBorder="1" applyAlignment="1" applyProtection="1">
      <alignment vertical="top" wrapText="1" readingOrder="1"/>
      <protection locked="0"/>
    </xf>
    <xf numFmtId="166" fontId="44" fillId="11" borderId="3" xfId="1" applyNumberFormat="1" applyFont="1" applyFill="1" applyBorder="1" applyAlignment="1" applyProtection="1">
      <alignment vertical="top" wrapText="1" readingOrder="1"/>
      <protection locked="0"/>
    </xf>
    <xf numFmtId="166" fontId="44" fillId="11" borderId="1" xfId="1" applyNumberFormat="1" applyFont="1" applyFill="1" applyBorder="1" applyAlignment="1" applyProtection="1">
      <alignment vertical="top" wrapText="1" readingOrder="1"/>
      <protection locked="0"/>
    </xf>
    <xf numFmtId="0" fontId="44" fillId="23" borderId="3" xfId="1" applyFont="1" applyFill="1" applyBorder="1" applyAlignment="1" applyProtection="1">
      <alignment vertical="top" wrapText="1" readingOrder="1"/>
      <protection locked="0"/>
    </xf>
    <xf numFmtId="166" fontId="44" fillId="23" borderId="3" xfId="1" applyNumberFormat="1" applyFont="1" applyFill="1" applyBorder="1" applyAlignment="1" applyProtection="1">
      <alignment vertical="top" wrapText="1" readingOrder="1"/>
      <protection locked="0"/>
    </xf>
    <xf numFmtId="166" fontId="44" fillId="23" borderId="1" xfId="1" applyNumberFormat="1" applyFont="1" applyFill="1" applyBorder="1" applyAlignment="1" applyProtection="1">
      <alignment vertical="top" wrapText="1" readingOrder="1"/>
      <protection locked="0"/>
    </xf>
    <xf numFmtId="0" fontId="44" fillId="15" borderId="3" xfId="1" applyFont="1" applyFill="1" applyBorder="1" applyAlignment="1" applyProtection="1">
      <alignment vertical="top" wrapText="1" readingOrder="1"/>
      <protection locked="0"/>
    </xf>
    <xf numFmtId="166" fontId="44" fillId="15" borderId="3" xfId="1" applyNumberFormat="1" applyFont="1" applyFill="1" applyBorder="1" applyAlignment="1" applyProtection="1">
      <alignment vertical="top" wrapText="1" readingOrder="1"/>
      <protection locked="0"/>
    </xf>
    <xf numFmtId="166" fontId="44" fillId="15" borderId="1" xfId="1" applyNumberFormat="1" applyFont="1" applyFill="1" applyBorder="1" applyAlignment="1" applyProtection="1">
      <alignment vertical="top" wrapText="1" readingOrder="1"/>
      <protection locked="0"/>
    </xf>
    <xf numFmtId="0" fontId="44" fillId="26" borderId="3" xfId="1" applyFont="1" applyFill="1" applyBorder="1" applyAlignment="1" applyProtection="1">
      <alignment vertical="top" wrapText="1" readingOrder="1"/>
      <protection locked="0"/>
    </xf>
    <xf numFmtId="166" fontId="44" fillId="26" borderId="3" xfId="1" applyNumberFormat="1" applyFont="1" applyFill="1" applyBorder="1" applyAlignment="1" applyProtection="1">
      <alignment vertical="top" wrapText="1" readingOrder="1"/>
      <protection locked="0"/>
    </xf>
    <xf numFmtId="166" fontId="44" fillId="26" borderId="1" xfId="1" applyNumberFormat="1" applyFont="1" applyFill="1" applyBorder="1" applyAlignment="1" applyProtection="1">
      <alignment vertical="top" wrapText="1" readingOrder="1"/>
      <protection locked="0"/>
    </xf>
    <xf numFmtId="0" fontId="44" fillId="28" borderId="3" xfId="1" applyFont="1" applyFill="1" applyBorder="1" applyAlignment="1" applyProtection="1">
      <alignment vertical="top" wrapText="1" readingOrder="1"/>
      <protection locked="0"/>
    </xf>
    <xf numFmtId="166" fontId="44" fillId="28" borderId="3" xfId="1" applyNumberFormat="1" applyFont="1" applyFill="1" applyBorder="1" applyAlignment="1" applyProtection="1">
      <alignment vertical="top" wrapText="1" readingOrder="1"/>
      <protection locked="0"/>
    </xf>
    <xf numFmtId="166" fontId="44" fillId="28" borderId="1" xfId="1" applyNumberFormat="1" applyFont="1" applyFill="1" applyBorder="1" applyAlignment="1" applyProtection="1">
      <alignment vertical="top" wrapText="1" readingOrder="1"/>
      <protection locked="0"/>
    </xf>
    <xf numFmtId="0" fontId="44" fillId="30" borderId="3" xfId="1" applyFont="1" applyFill="1" applyBorder="1" applyAlignment="1" applyProtection="1">
      <alignment vertical="top" wrapText="1" readingOrder="1"/>
      <protection locked="0"/>
    </xf>
    <xf numFmtId="166" fontId="44" fillId="30" borderId="3" xfId="1" applyNumberFormat="1" applyFont="1" applyFill="1" applyBorder="1" applyAlignment="1" applyProtection="1">
      <alignment vertical="top" wrapText="1" readingOrder="1"/>
      <protection locked="0"/>
    </xf>
    <xf numFmtId="166" fontId="44" fillId="30" borderId="1" xfId="1" applyNumberFormat="1" applyFont="1" applyFill="1" applyBorder="1" applyAlignment="1" applyProtection="1">
      <alignment vertical="top" wrapText="1" readingOrder="1"/>
      <protection locked="0"/>
    </xf>
    <xf numFmtId="0" fontId="44" fillId="32" borderId="3" xfId="1" applyFont="1" applyFill="1" applyBorder="1" applyAlignment="1" applyProtection="1">
      <alignment vertical="top" wrapText="1" readingOrder="1"/>
      <protection locked="0"/>
    </xf>
    <xf numFmtId="166" fontId="44" fillId="32" borderId="3" xfId="1" applyNumberFormat="1" applyFont="1" applyFill="1" applyBorder="1" applyAlignment="1" applyProtection="1">
      <alignment vertical="top" wrapText="1" readingOrder="1"/>
      <protection locked="0"/>
    </xf>
    <xf numFmtId="166" fontId="44" fillId="32" borderId="1" xfId="1" applyNumberFormat="1" applyFont="1" applyFill="1" applyBorder="1" applyAlignment="1" applyProtection="1">
      <alignment vertical="top" wrapText="1" readingOrder="1"/>
      <protection locked="0"/>
    </xf>
    <xf numFmtId="166" fontId="44" fillId="7" borderId="3" xfId="1" applyNumberFormat="1" applyFont="1" applyFill="1" applyBorder="1" applyAlignment="1" applyProtection="1">
      <alignment vertical="top" wrapText="1" readingOrder="1"/>
      <protection locked="0"/>
    </xf>
    <xf numFmtId="0" fontId="6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4" fillId="3" borderId="1" xfId="0" applyNumberFormat="1" applyFont="1" applyFill="1" applyBorder="1" applyAlignment="1" applyProtection="1">
      <alignment horizontal="left" vertical="center" shrinkToFit="1"/>
    </xf>
    <xf numFmtId="0" fontId="4" fillId="3" borderId="2" xfId="0" applyNumberFormat="1" applyFont="1" applyFill="1" applyBorder="1" applyAlignment="1" applyProtection="1">
      <alignment horizontal="left" vertical="center" shrinkToFit="1"/>
    </xf>
    <xf numFmtId="0" fontId="4" fillId="3" borderId="4" xfId="0" applyNumberFormat="1" applyFont="1" applyFill="1" applyBorder="1" applyAlignment="1" applyProtection="1">
      <alignment horizontal="left" vertical="center" shrinkToFit="1"/>
    </xf>
    <xf numFmtId="0" fontId="6" fillId="5" borderId="1" xfId="0" quotePrefix="1" applyNumberFormat="1" applyFont="1" applyFill="1" applyBorder="1" applyAlignment="1" applyProtection="1">
      <alignment horizontal="left" vertical="center" wrapText="1"/>
    </xf>
    <xf numFmtId="0" fontId="7" fillId="5" borderId="2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 shrinkToFit="1"/>
    </xf>
    <xf numFmtId="0" fontId="3" fillId="0" borderId="0" xfId="0" applyFont="1" applyAlignment="1">
      <alignment wrapText="1" shrinkToFit="1"/>
    </xf>
    <xf numFmtId="0" fontId="4" fillId="4" borderId="1" xfId="0" applyNumberFormat="1" applyFont="1" applyFill="1" applyBorder="1" applyAlignment="1" applyProtection="1">
      <alignment horizontal="left" vertical="center" shrinkToFit="1"/>
    </xf>
    <xf numFmtId="0" fontId="4" fillId="4" borderId="2" xfId="0" applyNumberFormat="1" applyFont="1" applyFill="1" applyBorder="1" applyAlignment="1" applyProtection="1">
      <alignment horizontal="left" vertical="center" shrinkToFit="1"/>
    </xf>
    <xf numFmtId="0" fontId="4" fillId="4" borderId="4" xfId="0" applyNumberFormat="1" applyFont="1" applyFill="1" applyBorder="1" applyAlignment="1" applyProtection="1">
      <alignment horizontal="left" vertical="center" shrinkToFit="1"/>
    </xf>
    <xf numFmtId="0" fontId="4" fillId="5" borderId="1" xfId="0" applyNumberFormat="1" applyFont="1" applyFill="1" applyBorder="1" applyAlignment="1" applyProtection="1">
      <alignment horizontal="left" vertical="center" shrinkToFit="1"/>
    </xf>
    <xf numFmtId="0" fontId="4" fillId="5" borderId="2" xfId="0" applyNumberFormat="1" applyFont="1" applyFill="1" applyBorder="1" applyAlignment="1" applyProtection="1">
      <alignment horizontal="left" vertical="center" shrinkToFit="1"/>
    </xf>
    <xf numFmtId="0" fontId="4" fillId="5" borderId="4" xfId="0" applyNumberFormat="1" applyFont="1" applyFill="1" applyBorder="1" applyAlignment="1" applyProtection="1">
      <alignment horizontal="left" vertical="center" shrinkToFit="1"/>
    </xf>
    <xf numFmtId="0" fontId="15" fillId="3" borderId="1" xfId="0" quotePrefix="1" applyNumberFormat="1" applyFont="1" applyFill="1" applyBorder="1" applyAlignment="1" applyProtection="1">
      <alignment horizontal="left" vertical="center" wrapText="1" shrinkToFit="1"/>
    </xf>
    <xf numFmtId="0" fontId="21" fillId="3" borderId="2" xfId="0" applyNumberFormat="1" applyFont="1" applyFill="1" applyBorder="1" applyAlignment="1" applyProtection="1">
      <alignment vertical="center" wrapText="1" shrinkToFit="1"/>
    </xf>
    <xf numFmtId="0" fontId="1" fillId="0" borderId="0" xfId="0" applyNumberFormat="1" applyFont="1" applyFill="1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0" fontId="38" fillId="3" borderId="1" xfId="0" quotePrefix="1" applyNumberFormat="1" applyFont="1" applyFill="1" applyBorder="1" applyAlignment="1" applyProtection="1">
      <alignment horizontal="left" vertical="center" wrapText="1" shrinkToFit="1"/>
    </xf>
    <xf numFmtId="0" fontId="26" fillId="3" borderId="2" xfId="0" applyNumberFormat="1" applyFont="1" applyFill="1" applyBorder="1" applyAlignment="1" applyProtection="1">
      <alignment vertical="center" wrapText="1" shrinkToFit="1"/>
    </xf>
    <xf numFmtId="0" fontId="6" fillId="0" borderId="1" xfId="0" applyNumberFormat="1" applyFont="1" applyFill="1" applyBorder="1" applyAlignment="1" applyProtection="1">
      <alignment horizontal="left" vertical="center" shrinkToFit="1"/>
    </xf>
    <xf numFmtId="0" fontId="7" fillId="0" borderId="2" xfId="0" applyNumberFormat="1" applyFont="1" applyFill="1" applyBorder="1" applyAlignment="1" applyProtection="1">
      <alignment vertical="center" shrinkToFit="1"/>
    </xf>
    <xf numFmtId="0" fontId="2" fillId="0" borderId="0" xfId="0" applyNumberFormat="1" applyFont="1" applyFill="1" applyBorder="1" applyAlignment="1" applyProtection="1">
      <alignment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Fill="1" applyBorder="1" applyAlignment="1">
      <alignment horizontal="left" vertical="center"/>
    </xf>
    <xf numFmtId="0" fontId="6" fillId="0" borderId="2" xfId="0" quotePrefix="1" applyFont="1" applyFill="1" applyBorder="1" applyAlignment="1">
      <alignment horizontal="left" vertical="center"/>
    </xf>
    <xf numFmtId="0" fontId="6" fillId="0" borderId="4" xfId="0" quotePrefix="1" applyFont="1" applyFill="1" applyBorder="1" applyAlignment="1">
      <alignment horizontal="left" vertical="center"/>
    </xf>
    <xf numFmtId="0" fontId="6" fillId="0" borderId="1" xfId="0" quotePrefix="1" applyNumberFormat="1" applyFont="1" applyFill="1" applyBorder="1" applyAlignment="1" applyProtection="1">
      <alignment horizontal="left" vertical="center" wrapText="1"/>
    </xf>
    <xf numFmtId="0" fontId="6" fillId="0" borderId="2" xfId="0" quotePrefix="1" applyNumberFormat="1" applyFont="1" applyFill="1" applyBorder="1" applyAlignment="1" applyProtection="1">
      <alignment horizontal="left" vertical="center" wrapText="1"/>
    </xf>
    <xf numFmtId="0" fontId="6" fillId="0" borderId="4" xfId="0" quotePrefix="1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vertical="center"/>
    </xf>
    <xf numFmtId="0" fontId="6" fillId="0" borderId="2" xfId="0" quotePrefix="1" applyFont="1" applyBorder="1" applyAlignment="1">
      <alignment horizontal="left" vertical="center"/>
    </xf>
    <xf numFmtId="0" fontId="6" fillId="0" borderId="4" xfId="0" quotePrefix="1" applyFont="1" applyBorder="1" applyAlignment="1">
      <alignment horizontal="left" vertical="center"/>
    </xf>
    <xf numFmtId="0" fontId="6" fillId="3" borderId="2" xfId="0" quotePrefix="1" applyNumberFormat="1" applyFont="1" applyFill="1" applyBorder="1" applyAlignment="1" applyProtection="1">
      <alignment horizontal="left" vertical="center" wrapText="1"/>
    </xf>
    <xf numFmtId="0" fontId="6" fillId="3" borderId="4" xfId="0" quotePrefix="1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wrapText="1"/>
    </xf>
    <xf numFmtId="0" fontId="6" fillId="0" borderId="2" xfId="0" applyNumberFormat="1" applyFont="1" applyFill="1" applyBorder="1" applyAlignment="1" applyProtection="1">
      <alignment horizontal="left" vertical="center" shrinkToFit="1"/>
    </xf>
    <xf numFmtId="0" fontId="6" fillId="0" borderId="4" xfId="0" applyNumberFormat="1" applyFont="1" applyFill="1" applyBorder="1" applyAlignment="1" applyProtection="1">
      <alignment horizontal="left" vertical="center" shrinkToFit="1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/>
    <xf numFmtId="0" fontId="19" fillId="0" borderId="4" xfId="0" applyFont="1" applyBorder="1" applyAlignment="1"/>
    <xf numFmtId="0" fontId="18" fillId="0" borderId="1" xfId="0" applyFont="1" applyBorder="1" applyAlignment="1"/>
    <xf numFmtId="0" fontId="18" fillId="0" borderId="4" xfId="0" applyFont="1" applyBorder="1" applyAlignment="1"/>
    <xf numFmtId="0" fontId="1" fillId="0" borderId="5" xfId="0" applyNumberFormat="1" applyFont="1" applyFill="1" applyBorder="1" applyAlignment="1" applyProtection="1">
      <alignment horizontal="center" vertical="center" wrapText="1" shrinkToFit="1"/>
    </xf>
    <xf numFmtId="0" fontId="1" fillId="0" borderId="5" xfId="0" applyFont="1" applyBorder="1" applyAlignment="1">
      <alignment vertical="center" shrinkToFit="1"/>
    </xf>
    <xf numFmtId="0" fontId="16" fillId="2" borderId="1" xfId="0" applyNumberFormat="1" applyFont="1" applyFill="1" applyBorder="1" applyAlignment="1" applyProtection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22" fillId="0" borderId="2" xfId="0" applyNumberFormat="1" applyFont="1" applyFill="1" applyBorder="1" applyAlignment="1" applyProtection="1">
      <alignment horizontal="center" vertical="center" wrapText="1" shrinkToFit="1"/>
    </xf>
    <xf numFmtId="0" fontId="32" fillId="0" borderId="1" xfId="0" applyNumberFormat="1" applyFont="1" applyFill="1" applyBorder="1" applyAlignment="1" applyProtection="1">
      <alignment horizontal="center" vertical="center" wrapText="1"/>
    </xf>
    <xf numFmtId="0" fontId="32" fillId="0" borderId="2" xfId="0" applyNumberFormat="1" applyFont="1" applyFill="1" applyBorder="1" applyAlignment="1" applyProtection="1">
      <alignment horizontal="center" vertical="center" wrapText="1"/>
    </xf>
    <xf numFmtId="0" fontId="32" fillId="0" borderId="4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 shrinkToFit="1"/>
    </xf>
    <xf numFmtId="0" fontId="42" fillId="0" borderId="1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 shrinkToFit="1"/>
    </xf>
    <xf numFmtId="0" fontId="27" fillId="0" borderId="2" xfId="0" applyFont="1" applyBorder="1" applyAlignment="1">
      <alignment horizontal="center" vertical="center" wrapText="1" shrinkToFit="1"/>
    </xf>
    <xf numFmtId="0" fontId="27" fillId="0" borderId="4" xfId="0" applyFont="1" applyBorder="1" applyAlignment="1">
      <alignment horizontal="center" vertical="center" wrapText="1" shrinkToFit="1"/>
    </xf>
    <xf numFmtId="0" fontId="19" fillId="0" borderId="1" xfId="0" applyFont="1" applyBorder="1" applyAlignment="1">
      <alignment shrinkToFit="1"/>
    </xf>
    <xf numFmtId="0" fontId="19" fillId="0" borderId="4" xfId="0" applyFont="1" applyBorder="1" applyAlignment="1">
      <alignment shrinkToFit="1"/>
    </xf>
    <xf numFmtId="0" fontId="18" fillId="0" borderId="1" xfId="0" applyFont="1" applyBorder="1" applyAlignment="1">
      <alignment shrinkToFit="1"/>
    </xf>
    <xf numFmtId="0" fontId="18" fillId="0" borderId="4" xfId="0" applyFont="1" applyBorder="1" applyAlignment="1">
      <alignment shrinkToFit="1"/>
    </xf>
    <xf numFmtId="0" fontId="19" fillId="0" borderId="3" xfId="0" applyFont="1" applyBorder="1" applyAlignment="1">
      <alignment horizontal="center" vertical="center"/>
    </xf>
    <xf numFmtId="0" fontId="42" fillId="0" borderId="3" xfId="0" applyFont="1" applyBorder="1" applyAlignment="1">
      <alignment horizontal="center" vertical="center"/>
    </xf>
    <xf numFmtId="0" fontId="42" fillId="0" borderId="3" xfId="0" applyFont="1" applyBorder="1" applyAlignment="1"/>
    <xf numFmtId="0" fontId="3" fillId="0" borderId="0" xfId="0" applyFont="1" applyAlignment="1">
      <alignment vertical="center" wrapText="1"/>
    </xf>
    <xf numFmtId="0" fontId="0" fillId="0" borderId="0" xfId="0" applyAlignment="1"/>
    <xf numFmtId="0" fontId="1" fillId="0" borderId="0" xfId="0" applyNumberFormat="1" applyFont="1" applyFill="1" applyBorder="1" applyAlignment="1" applyProtection="1">
      <alignment horizontal="left" vertical="top" wrapText="1"/>
    </xf>
    <xf numFmtId="0" fontId="44" fillId="7" borderId="3" xfId="1" applyFont="1" applyFill="1" applyBorder="1" applyAlignment="1" applyProtection="1">
      <alignment vertical="top" wrapText="1" readingOrder="1"/>
      <protection locked="0"/>
    </xf>
    <xf numFmtId="0" fontId="7" fillId="2" borderId="3" xfId="1" applyFont="1" applyFill="1" applyBorder="1"/>
    <xf numFmtId="166" fontId="44" fillId="7" borderId="3" xfId="1" applyNumberFormat="1" applyFont="1" applyFill="1" applyBorder="1" applyAlignment="1" applyProtection="1">
      <alignment vertical="top" wrapText="1" readingOrder="1"/>
      <protection locked="0"/>
    </xf>
    <xf numFmtId="0" fontId="44" fillId="30" borderId="3" xfId="1" applyFont="1" applyFill="1" applyBorder="1" applyAlignment="1" applyProtection="1">
      <alignment vertical="top" wrapText="1" readingOrder="1"/>
      <protection locked="0"/>
    </xf>
    <xf numFmtId="0" fontId="7" fillId="31" borderId="3" xfId="1" applyFont="1" applyFill="1" applyBorder="1"/>
    <xf numFmtId="166" fontId="44" fillId="30" borderId="3" xfId="1" applyNumberFormat="1" applyFont="1" applyFill="1" applyBorder="1" applyAlignment="1" applyProtection="1">
      <alignment vertical="top" wrapText="1" readingOrder="1"/>
      <protection locked="0"/>
    </xf>
    <xf numFmtId="0" fontId="44" fillId="32" borderId="3" xfId="1" applyFont="1" applyFill="1" applyBorder="1" applyAlignment="1" applyProtection="1">
      <alignment vertical="top" wrapText="1" readingOrder="1"/>
      <protection locked="0"/>
    </xf>
    <xf numFmtId="0" fontId="7" fillId="33" borderId="3" xfId="1" applyFont="1" applyFill="1" applyBorder="1"/>
    <xf numFmtId="166" fontId="44" fillId="32" borderId="3" xfId="1" applyNumberFormat="1" applyFont="1" applyFill="1" applyBorder="1" applyAlignment="1" applyProtection="1">
      <alignment vertical="top" wrapText="1" readingOrder="1"/>
      <protection locked="0"/>
    </xf>
    <xf numFmtId="0" fontId="44" fillId="28" borderId="3" xfId="1" applyFont="1" applyFill="1" applyBorder="1" applyAlignment="1" applyProtection="1">
      <alignment vertical="top" wrapText="1" readingOrder="1"/>
      <protection locked="0"/>
    </xf>
    <xf numFmtId="0" fontId="7" fillId="29" borderId="3" xfId="1" applyFont="1" applyFill="1" applyBorder="1"/>
    <xf numFmtId="166" fontId="44" fillId="28" borderId="3" xfId="1" applyNumberFormat="1" applyFont="1" applyFill="1" applyBorder="1" applyAlignment="1" applyProtection="1">
      <alignment vertical="top" wrapText="1" readingOrder="1"/>
      <protection locked="0"/>
    </xf>
    <xf numFmtId="0" fontId="44" fillId="26" borderId="3" xfId="1" applyFont="1" applyFill="1" applyBorder="1" applyAlignment="1" applyProtection="1">
      <alignment vertical="top" wrapText="1" readingOrder="1"/>
      <protection locked="0"/>
    </xf>
    <xf numFmtId="0" fontId="7" fillId="27" borderId="3" xfId="1" applyFont="1" applyFill="1" applyBorder="1"/>
    <xf numFmtId="166" fontId="44" fillId="26" borderId="3" xfId="1" applyNumberFormat="1" applyFont="1" applyFill="1" applyBorder="1" applyAlignment="1" applyProtection="1">
      <alignment vertical="top" wrapText="1" readingOrder="1"/>
      <protection locked="0"/>
    </xf>
    <xf numFmtId="0" fontId="44" fillId="15" borderId="3" xfId="1" applyFont="1" applyFill="1" applyBorder="1" applyAlignment="1" applyProtection="1">
      <alignment vertical="top" wrapText="1" readingOrder="1"/>
      <protection locked="0"/>
    </xf>
    <xf numFmtId="0" fontId="7" fillId="25" borderId="3" xfId="1" applyFont="1" applyFill="1" applyBorder="1"/>
    <xf numFmtId="166" fontId="44" fillId="15" borderId="3" xfId="1" applyNumberFormat="1" applyFont="1" applyFill="1" applyBorder="1" applyAlignment="1" applyProtection="1">
      <alignment vertical="top" wrapText="1" readingOrder="1"/>
      <protection locked="0"/>
    </xf>
    <xf numFmtId="0" fontId="44" fillId="23" borderId="3" xfId="1" applyFont="1" applyFill="1" applyBorder="1" applyAlignment="1" applyProtection="1">
      <alignment vertical="top" wrapText="1" readingOrder="1"/>
      <protection locked="0"/>
    </xf>
    <xf numFmtId="0" fontId="7" fillId="24" borderId="3" xfId="1" applyFont="1" applyFill="1" applyBorder="1"/>
    <xf numFmtId="166" fontId="44" fillId="23" borderId="3" xfId="1" applyNumberFormat="1" applyFont="1" applyFill="1" applyBorder="1" applyAlignment="1" applyProtection="1">
      <alignment vertical="top" wrapText="1" readingOrder="1"/>
      <protection locked="0"/>
    </xf>
    <xf numFmtId="0" fontId="44" fillId="11" borderId="3" xfId="1" applyFont="1" applyFill="1" applyBorder="1" applyAlignment="1" applyProtection="1">
      <alignment vertical="top" wrapText="1" readingOrder="1"/>
      <protection locked="0"/>
    </xf>
    <xf numFmtId="0" fontId="7" fillId="12" borderId="3" xfId="1" applyFont="1" applyFill="1" applyBorder="1"/>
    <xf numFmtId="166" fontId="44" fillId="11" borderId="3" xfId="1" applyNumberFormat="1" applyFont="1" applyFill="1" applyBorder="1" applyAlignment="1" applyProtection="1">
      <alignment vertical="top" wrapText="1" readingOrder="1"/>
      <protection locked="0"/>
    </xf>
    <xf numFmtId="0" fontId="44" fillId="18" borderId="3" xfId="1" applyFont="1" applyFill="1" applyBorder="1" applyAlignment="1" applyProtection="1">
      <alignment vertical="top" wrapText="1" readingOrder="1"/>
      <protection locked="0"/>
    </xf>
    <xf numFmtId="0" fontId="7" fillId="19" borderId="3" xfId="1" applyFont="1" applyFill="1" applyBorder="1"/>
    <xf numFmtId="166" fontId="44" fillId="18" borderId="3" xfId="1" applyNumberFormat="1" applyFont="1" applyFill="1" applyBorder="1" applyAlignment="1" applyProtection="1">
      <alignment vertical="top" wrapText="1" readingOrder="1"/>
      <protection locked="0"/>
    </xf>
    <xf numFmtId="0" fontId="44" fillId="16" borderId="3" xfId="1" applyFont="1" applyFill="1" applyBorder="1" applyAlignment="1" applyProtection="1">
      <alignment horizontal="center" vertical="top" wrapText="1" readingOrder="1"/>
      <protection locked="0"/>
    </xf>
    <xf numFmtId="0" fontId="7" fillId="17" borderId="3" xfId="1" applyFont="1" applyFill="1" applyBorder="1" applyAlignment="1" applyProtection="1">
      <alignment vertical="top" wrapText="1"/>
      <protection locked="0"/>
    </xf>
    <xf numFmtId="0" fontId="44" fillId="9" borderId="3" xfId="1" applyFont="1" applyFill="1" applyBorder="1" applyAlignment="1" applyProtection="1">
      <alignment vertical="top" wrapText="1" readingOrder="1"/>
      <protection locked="0"/>
    </xf>
    <xf numFmtId="0" fontId="7" fillId="20" borderId="3" xfId="1" applyFont="1" applyFill="1" applyBorder="1"/>
    <xf numFmtId="166" fontId="44" fillId="9" borderId="3" xfId="1" applyNumberFormat="1" applyFont="1" applyFill="1" applyBorder="1" applyAlignment="1" applyProtection="1">
      <alignment vertical="top" wrapText="1" readingOrder="1"/>
      <protection locked="0"/>
    </xf>
    <xf numFmtId="0" fontId="44" fillId="21" borderId="3" xfId="1" applyFont="1" applyFill="1" applyBorder="1" applyAlignment="1" applyProtection="1">
      <alignment vertical="top" wrapText="1" readingOrder="1"/>
      <protection locked="0"/>
    </xf>
    <xf numFmtId="0" fontId="7" fillId="22" borderId="3" xfId="1" applyFont="1" applyFill="1" applyBorder="1"/>
    <xf numFmtId="166" fontId="44" fillId="21" borderId="3" xfId="1" applyNumberFormat="1" applyFont="1" applyFill="1" applyBorder="1" applyAlignment="1" applyProtection="1">
      <alignment vertical="top" wrapText="1" readingOrder="1"/>
      <protection locked="0"/>
    </xf>
    <xf numFmtId="0" fontId="37" fillId="0" borderId="0" xfId="1" applyFont="1" applyAlignment="1" applyProtection="1">
      <alignment horizontal="left" vertical="top" wrapText="1" readingOrder="1"/>
      <protection locked="0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colors>
    <mruColors>
      <color rgb="FFCC99FF"/>
      <color rgb="FFCCCCFF"/>
      <color rgb="FFCCECFF"/>
      <color rgb="FFCCFFCC"/>
      <color rgb="FF99FFCC"/>
      <color rgb="FF99FF99"/>
      <color rgb="FFCCFFFF"/>
      <color rgb="FF66FFFF"/>
      <color rgb="FFFFCCFF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activeCell="A4" sqref="A4:I30"/>
    </sheetView>
  </sheetViews>
  <sheetFormatPr defaultRowHeight="15" x14ac:dyDescent="0.25"/>
  <cols>
    <col min="4" max="4" width="6.5703125" customWidth="1"/>
    <col min="5" max="5" width="4.28515625" hidden="1" customWidth="1"/>
    <col min="6" max="6" width="10.85546875" bestFit="1" customWidth="1"/>
    <col min="7" max="7" width="10.140625" bestFit="1" customWidth="1"/>
    <col min="8" max="8" width="9.140625" bestFit="1" customWidth="1"/>
    <col min="9" max="9" width="12.85546875" customWidth="1"/>
  </cols>
  <sheetData>
    <row r="1" spans="1:14" ht="35.450000000000003" customHeight="1" x14ac:dyDescent="0.25">
      <c r="A1" s="235" t="s">
        <v>169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</row>
    <row r="2" spans="1:14" ht="25.5" customHeight="1" x14ac:dyDescent="0.25">
      <c r="A2" s="235" t="s">
        <v>59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41"/>
      <c r="M2" s="241"/>
      <c r="N2" s="241"/>
    </row>
    <row r="3" spans="1:14" ht="15.75" x14ac:dyDescent="0.25">
      <c r="A3" s="60"/>
      <c r="B3" s="60"/>
      <c r="C3" s="60"/>
      <c r="D3" s="60"/>
      <c r="E3" s="60"/>
      <c r="F3" s="60"/>
      <c r="G3" s="80"/>
      <c r="H3" s="60"/>
      <c r="I3" s="60"/>
      <c r="J3" s="60"/>
      <c r="K3" s="60"/>
      <c r="L3" s="57"/>
      <c r="M3" s="57"/>
      <c r="N3" s="57"/>
    </row>
    <row r="4" spans="1:14" ht="15.75" x14ac:dyDescent="0.25">
      <c r="A4" s="235" t="s">
        <v>60</v>
      </c>
      <c r="B4" s="236"/>
      <c r="C4" s="236"/>
      <c r="D4" s="236"/>
      <c r="E4" s="236"/>
      <c r="F4" s="236"/>
      <c r="G4" s="236"/>
      <c r="H4" s="236"/>
      <c r="I4" s="236"/>
      <c r="J4" s="167"/>
      <c r="K4" s="167"/>
      <c r="L4" s="167"/>
      <c r="M4" s="167"/>
      <c r="N4" s="167"/>
    </row>
    <row r="5" spans="1:14" ht="25.5" x14ac:dyDescent="0.25">
      <c r="A5" s="1"/>
      <c r="B5" s="2"/>
      <c r="C5" s="2"/>
      <c r="D5" s="3"/>
      <c r="E5" s="4"/>
      <c r="F5" s="22" t="s">
        <v>167</v>
      </c>
      <c r="G5" s="22" t="s">
        <v>163</v>
      </c>
      <c r="H5" s="58" t="s">
        <v>164</v>
      </c>
      <c r="I5" s="58" t="s">
        <v>168</v>
      </c>
      <c r="J5" s="5"/>
    </row>
    <row r="6" spans="1:14" ht="15.75" x14ac:dyDescent="0.25">
      <c r="A6" s="242" t="s">
        <v>0</v>
      </c>
      <c r="B6" s="243"/>
      <c r="C6" s="243"/>
      <c r="D6" s="243"/>
      <c r="E6" s="244"/>
      <c r="F6" s="6">
        <f>F7+F8</f>
        <v>2101890</v>
      </c>
      <c r="G6" s="6">
        <f>(G7+G8)</f>
        <v>72493</v>
      </c>
      <c r="H6" s="168">
        <f>G6/F6</f>
        <v>3.4489435698347677E-2</v>
      </c>
      <c r="I6" s="6">
        <f t="shared" ref="I6" si="0">I7+I8</f>
        <v>2174383</v>
      </c>
      <c r="J6" s="5"/>
    </row>
    <row r="7" spans="1:14" ht="15.75" x14ac:dyDescent="0.25">
      <c r="A7" s="245" t="s">
        <v>1</v>
      </c>
      <c r="B7" s="246"/>
      <c r="C7" s="246"/>
      <c r="D7" s="246"/>
      <c r="E7" s="247"/>
      <c r="F7" s="7">
        <v>2101890</v>
      </c>
      <c r="G7" s="7">
        <v>72493</v>
      </c>
      <c r="H7" s="168">
        <f t="shared" ref="H7:H12" si="1">G7/F7</f>
        <v>3.4489435698347677E-2</v>
      </c>
      <c r="I7" s="7">
        <f>F7+G7</f>
        <v>2174383</v>
      </c>
      <c r="J7" s="5"/>
    </row>
    <row r="8" spans="1:14" ht="15.75" x14ac:dyDescent="0.25">
      <c r="A8" s="248" t="s">
        <v>2</v>
      </c>
      <c r="B8" s="249"/>
      <c r="C8" s="249"/>
      <c r="D8" s="249"/>
      <c r="E8" s="250"/>
      <c r="F8" s="7">
        <v>0</v>
      </c>
      <c r="G8" s="7">
        <v>0</v>
      </c>
      <c r="H8" s="168">
        <v>0</v>
      </c>
      <c r="I8" s="7">
        <v>0</v>
      </c>
      <c r="J8" s="5"/>
    </row>
    <row r="9" spans="1:14" ht="15.75" x14ac:dyDescent="0.25">
      <c r="A9" s="8" t="s">
        <v>3</v>
      </c>
      <c r="B9" s="9"/>
      <c r="C9" s="9"/>
      <c r="D9" s="9"/>
      <c r="E9" s="9"/>
      <c r="F9" s="6">
        <f>F10+F11</f>
        <v>2104890</v>
      </c>
      <c r="G9" s="6">
        <f>(G10+G11)</f>
        <v>87816</v>
      </c>
      <c r="H9" s="168">
        <f t="shared" si="1"/>
        <v>4.1719994869090546E-2</v>
      </c>
      <c r="I9" s="6">
        <f t="shared" ref="I9" si="2">I10+I11</f>
        <v>2192706</v>
      </c>
      <c r="J9" s="5"/>
    </row>
    <row r="10" spans="1:14" ht="15.75" x14ac:dyDescent="0.25">
      <c r="A10" s="251" t="s">
        <v>4</v>
      </c>
      <c r="B10" s="252"/>
      <c r="C10" s="252"/>
      <c r="D10" s="252"/>
      <c r="E10" s="253"/>
      <c r="F10" s="7">
        <v>2077193</v>
      </c>
      <c r="G10" s="7">
        <v>70983</v>
      </c>
      <c r="H10" s="168">
        <f t="shared" si="1"/>
        <v>3.4172558833002034E-2</v>
      </c>
      <c r="I10" s="7">
        <f>F10+G10</f>
        <v>2148176</v>
      </c>
      <c r="J10" s="5"/>
    </row>
    <row r="11" spans="1:14" ht="15.75" x14ac:dyDescent="0.25">
      <c r="A11" s="254" t="s">
        <v>5</v>
      </c>
      <c r="B11" s="255"/>
      <c r="C11" s="255"/>
      <c r="D11" s="255"/>
      <c r="E11" s="256"/>
      <c r="F11" s="10">
        <v>27697</v>
      </c>
      <c r="G11" s="10">
        <v>16833</v>
      </c>
      <c r="H11" s="168">
        <f t="shared" si="1"/>
        <v>0.60775535256525981</v>
      </c>
      <c r="I11" s="7">
        <f>F11+G11</f>
        <v>44530</v>
      </c>
      <c r="J11" s="5"/>
    </row>
    <row r="12" spans="1:14" ht="15.75" x14ac:dyDescent="0.25">
      <c r="A12" s="218" t="s">
        <v>6</v>
      </c>
      <c r="B12" s="257"/>
      <c r="C12" s="257"/>
      <c r="D12" s="257"/>
      <c r="E12" s="258"/>
      <c r="F12" s="11">
        <f>F6-F9</f>
        <v>-3000</v>
      </c>
      <c r="G12" s="11">
        <f>G6-G9</f>
        <v>-15323</v>
      </c>
      <c r="H12" s="168">
        <f t="shared" si="1"/>
        <v>5.1076666666666668</v>
      </c>
      <c r="I12" s="11">
        <f t="shared" ref="I12" si="3">I6-I9</f>
        <v>-18323</v>
      </c>
      <c r="J12" s="5"/>
    </row>
    <row r="13" spans="1:14" ht="15.75" x14ac:dyDescent="0.25">
      <c r="A13" s="259" t="s">
        <v>7</v>
      </c>
      <c r="B13" s="260"/>
      <c r="C13" s="260"/>
      <c r="D13" s="260"/>
      <c r="E13" s="260"/>
      <c r="F13" s="260"/>
      <c r="G13" s="260"/>
      <c r="H13" s="260"/>
      <c r="I13" s="260"/>
      <c r="J13" s="5"/>
    </row>
    <row r="14" spans="1:14" ht="25.5" x14ac:dyDescent="0.25">
      <c r="A14" s="1"/>
      <c r="B14" s="2"/>
      <c r="C14" s="2"/>
      <c r="D14" s="3"/>
      <c r="E14" s="4"/>
      <c r="F14" s="22" t="s">
        <v>167</v>
      </c>
      <c r="G14" s="22" t="s">
        <v>163</v>
      </c>
      <c r="H14" s="58" t="s">
        <v>164</v>
      </c>
      <c r="I14" s="58" t="s">
        <v>168</v>
      </c>
      <c r="J14" s="5"/>
    </row>
    <row r="15" spans="1:14" ht="15.75" x14ac:dyDescent="0.25">
      <c r="A15" s="239" t="s">
        <v>8</v>
      </c>
      <c r="B15" s="261"/>
      <c r="C15" s="261"/>
      <c r="D15" s="261"/>
      <c r="E15" s="262"/>
      <c r="F15" s="10">
        <v>0</v>
      </c>
      <c r="G15" s="10">
        <v>0</v>
      </c>
      <c r="H15" s="10">
        <v>0</v>
      </c>
      <c r="I15" s="10">
        <v>0</v>
      </c>
      <c r="J15" s="5"/>
    </row>
    <row r="16" spans="1:14" ht="15.75" x14ac:dyDescent="0.25">
      <c r="A16" s="239" t="s">
        <v>9</v>
      </c>
      <c r="B16" s="240"/>
      <c r="C16" s="240"/>
      <c r="D16" s="240"/>
      <c r="E16" s="240"/>
      <c r="F16" s="10">
        <v>0</v>
      </c>
      <c r="G16" s="10">
        <v>0</v>
      </c>
      <c r="H16" s="10">
        <v>0</v>
      </c>
      <c r="I16" s="10">
        <v>0</v>
      </c>
      <c r="J16" s="5"/>
    </row>
    <row r="17" spans="1:10" ht="15.75" x14ac:dyDescent="0.25">
      <c r="A17" s="218" t="s">
        <v>10</v>
      </c>
      <c r="B17" s="219"/>
      <c r="C17" s="219"/>
      <c r="D17" s="219"/>
      <c r="E17" s="219"/>
      <c r="F17" s="6">
        <v>0</v>
      </c>
      <c r="G17" s="6">
        <v>0</v>
      </c>
      <c r="H17" s="6">
        <v>0</v>
      </c>
      <c r="I17" s="6">
        <v>0</v>
      </c>
      <c r="J17" s="5"/>
    </row>
    <row r="18" spans="1:10" ht="24" customHeight="1" x14ac:dyDescent="0.25">
      <c r="A18" s="218" t="s">
        <v>12</v>
      </c>
      <c r="B18" s="219"/>
      <c r="C18" s="219"/>
      <c r="D18" s="219"/>
      <c r="E18" s="219"/>
      <c r="F18" s="6">
        <f>F12</f>
        <v>-3000</v>
      </c>
      <c r="G18" s="6">
        <f>G12</f>
        <v>-15323</v>
      </c>
      <c r="H18" s="168">
        <f>G18/F18</f>
        <v>5.1076666666666668</v>
      </c>
      <c r="I18" s="6">
        <f>F18+G18</f>
        <v>-18323</v>
      </c>
    </row>
    <row r="19" spans="1:10" ht="22.15" customHeight="1" x14ac:dyDescent="0.25">
      <c r="A19" s="225" t="s">
        <v>67</v>
      </c>
      <c r="B19" s="226"/>
      <c r="C19" s="226"/>
      <c r="D19" s="226"/>
      <c r="E19" s="226"/>
      <c r="F19" s="226"/>
      <c r="G19" s="226"/>
      <c r="H19" s="226"/>
      <c r="I19" s="226"/>
      <c r="J19" s="5"/>
    </row>
    <row r="20" spans="1:10" ht="25.5" x14ac:dyDescent="0.25">
      <c r="A20" s="1"/>
      <c r="B20" s="2"/>
      <c r="C20" s="2"/>
      <c r="D20" s="3"/>
      <c r="E20" s="4"/>
      <c r="F20" s="22" t="s">
        <v>167</v>
      </c>
      <c r="G20" s="22" t="s">
        <v>163</v>
      </c>
      <c r="H20" s="58" t="s">
        <v>164</v>
      </c>
      <c r="I20" s="58" t="s">
        <v>168</v>
      </c>
      <c r="J20" s="5"/>
    </row>
    <row r="21" spans="1:10" x14ac:dyDescent="0.25">
      <c r="A21" s="227" t="s">
        <v>69</v>
      </c>
      <c r="B21" s="228"/>
      <c r="C21" s="228"/>
      <c r="D21" s="228"/>
      <c r="E21" s="229"/>
      <c r="F21" s="16">
        <v>3000</v>
      </c>
      <c r="G21" s="16">
        <v>15323</v>
      </c>
      <c r="H21" s="179">
        <f>G21/F21</f>
        <v>5.1076666666666668</v>
      </c>
      <c r="I21" s="17">
        <f>F21+G21</f>
        <v>18323</v>
      </c>
    </row>
    <row r="22" spans="1:10" x14ac:dyDescent="0.25">
      <c r="A22" s="220" t="s">
        <v>70</v>
      </c>
      <c r="B22" s="221"/>
      <c r="C22" s="221"/>
      <c r="D22" s="221"/>
      <c r="E22" s="222"/>
      <c r="F22" s="18">
        <v>0</v>
      </c>
      <c r="G22" s="18">
        <v>0</v>
      </c>
      <c r="H22" s="18">
        <v>0</v>
      </c>
      <c r="I22" s="11">
        <v>0</v>
      </c>
    </row>
    <row r="23" spans="1:10" ht="45" customHeight="1" x14ac:dyDescent="0.25">
      <c r="A23" s="233" t="s">
        <v>71</v>
      </c>
      <c r="B23" s="234"/>
      <c r="C23" s="234"/>
      <c r="D23" s="234"/>
      <c r="E23" s="234"/>
      <c r="F23" s="81">
        <f>F12+F17+F21-F22</f>
        <v>0</v>
      </c>
      <c r="G23" s="81">
        <f t="shared" ref="G23:I23" si="4">G12+G17+G21-G22</f>
        <v>0</v>
      </c>
      <c r="H23" s="81">
        <v>0</v>
      </c>
      <c r="I23" s="81">
        <f t="shared" si="4"/>
        <v>0</v>
      </c>
    </row>
    <row r="24" spans="1:10" ht="15.75" x14ac:dyDescent="0.25">
      <c r="A24" s="225" t="s">
        <v>79</v>
      </c>
      <c r="B24" s="226"/>
      <c r="C24" s="226"/>
      <c r="D24" s="226"/>
      <c r="E24" s="226"/>
      <c r="F24" s="226"/>
      <c r="G24" s="226"/>
      <c r="H24" s="226"/>
      <c r="I24" s="226"/>
      <c r="J24" s="19"/>
    </row>
    <row r="25" spans="1:10" ht="18" x14ac:dyDescent="0.25">
      <c r="A25" s="15"/>
      <c r="B25" s="13"/>
      <c r="C25" s="13"/>
      <c r="D25" s="13"/>
      <c r="E25" s="13"/>
      <c r="F25" s="14"/>
      <c r="G25" s="14"/>
      <c r="H25" s="14"/>
      <c r="I25" s="14"/>
    </row>
    <row r="26" spans="1:10" ht="25.5" x14ac:dyDescent="0.25">
      <c r="A26" s="1"/>
      <c r="B26" s="2"/>
      <c r="C26" s="2"/>
      <c r="D26" s="3"/>
      <c r="E26" s="4"/>
      <c r="F26" s="22" t="s">
        <v>167</v>
      </c>
      <c r="G26" s="22" t="s">
        <v>163</v>
      </c>
      <c r="H26" s="58" t="s">
        <v>164</v>
      </c>
      <c r="I26" s="58" t="s">
        <v>168</v>
      </c>
    </row>
    <row r="27" spans="1:10" x14ac:dyDescent="0.25">
      <c r="A27" s="227" t="s">
        <v>68</v>
      </c>
      <c r="B27" s="228"/>
      <c r="C27" s="228"/>
      <c r="D27" s="228"/>
      <c r="E27" s="229"/>
      <c r="F27" s="16">
        <v>3000</v>
      </c>
      <c r="G27" s="16">
        <v>15323</v>
      </c>
      <c r="H27" s="179">
        <f>G27/F27</f>
        <v>5.1076666666666668</v>
      </c>
      <c r="I27" s="17">
        <f>F27+G27</f>
        <v>18323</v>
      </c>
    </row>
    <row r="28" spans="1:10" x14ac:dyDescent="0.25">
      <c r="A28" s="230" t="s">
        <v>11</v>
      </c>
      <c r="B28" s="231"/>
      <c r="C28" s="231"/>
      <c r="D28" s="231"/>
      <c r="E28" s="232"/>
      <c r="F28" s="68">
        <v>3000</v>
      </c>
      <c r="G28" s="68">
        <v>15323</v>
      </c>
      <c r="H28" s="179">
        <f t="shared" ref="H28" si="5">G28/F28</f>
        <v>5.1076666666666668</v>
      </c>
      <c r="I28" s="17">
        <f t="shared" ref="I28:I29" si="6">F28+G28</f>
        <v>18323</v>
      </c>
    </row>
    <row r="29" spans="1:10" x14ac:dyDescent="0.25">
      <c r="A29" s="223" t="s">
        <v>72</v>
      </c>
      <c r="B29" s="224"/>
      <c r="C29" s="224"/>
      <c r="D29" s="224"/>
      <c r="E29" s="224"/>
      <c r="F29" s="69">
        <v>0</v>
      </c>
      <c r="G29" s="69">
        <v>0</v>
      </c>
      <c r="H29" s="69">
        <v>0</v>
      </c>
      <c r="I29" s="17">
        <f t="shared" si="6"/>
        <v>0</v>
      </c>
    </row>
    <row r="30" spans="1:10" ht="22.5" customHeight="1" x14ac:dyDescent="0.25">
      <c r="A30" s="237" t="s">
        <v>73</v>
      </c>
      <c r="B30" s="238"/>
      <c r="C30" s="238"/>
      <c r="D30" s="238"/>
      <c r="E30" s="238"/>
      <c r="F30" s="81">
        <f t="shared" ref="F30:I30" si="7">F27-F28+F29</f>
        <v>0</v>
      </c>
      <c r="G30" s="81">
        <f t="shared" si="7"/>
        <v>0</v>
      </c>
      <c r="H30" s="81">
        <f t="shared" si="7"/>
        <v>0</v>
      </c>
      <c r="I30" s="81">
        <f t="shared" si="7"/>
        <v>0</v>
      </c>
    </row>
  </sheetData>
  <mergeCells count="23">
    <mergeCell ref="A4:I4"/>
    <mergeCell ref="A30:E30"/>
    <mergeCell ref="A16:E16"/>
    <mergeCell ref="A1:N1"/>
    <mergeCell ref="A2:N2"/>
    <mergeCell ref="A6:E6"/>
    <mergeCell ref="A7:E7"/>
    <mergeCell ref="A8:E8"/>
    <mergeCell ref="A10:E10"/>
    <mergeCell ref="A11:E11"/>
    <mergeCell ref="A12:E12"/>
    <mergeCell ref="A13:I13"/>
    <mergeCell ref="A15:E15"/>
    <mergeCell ref="A17:E17"/>
    <mergeCell ref="A19:I19"/>
    <mergeCell ref="A21:E21"/>
    <mergeCell ref="A18:E18"/>
    <mergeCell ref="A22:E22"/>
    <mergeCell ref="A29:E29"/>
    <mergeCell ref="A24:I24"/>
    <mergeCell ref="A27:E27"/>
    <mergeCell ref="A28:E28"/>
    <mergeCell ref="A23:E23"/>
  </mergeCells>
  <pageMargins left="0.7" right="0.7" top="0.75" bottom="0.75" header="0.3" footer="0.3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view="pageLayout" topLeftCell="A22" zoomScaleNormal="100" workbookViewId="0">
      <selection activeCell="A31" sqref="A31:G71"/>
    </sheetView>
  </sheetViews>
  <sheetFormatPr defaultRowHeight="15" x14ac:dyDescent="0.25"/>
  <cols>
    <col min="1" max="1" width="3.7109375" customWidth="1"/>
    <col min="2" max="2" width="2.85546875" customWidth="1"/>
    <col min="3" max="3" width="23.42578125" style="20" customWidth="1"/>
    <col min="4" max="6" width="10.28515625" customWidth="1"/>
    <col min="7" max="7" width="11.85546875" customWidth="1"/>
  </cols>
  <sheetData>
    <row r="1" spans="1:13" ht="44.45" customHeight="1" x14ac:dyDescent="0.25">
      <c r="A1" s="235" t="s">
        <v>169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</row>
    <row r="2" spans="1:13" ht="22.9" customHeight="1" x14ac:dyDescent="0.25">
      <c r="A2" s="259" t="s">
        <v>62</v>
      </c>
      <c r="B2" s="259"/>
      <c r="C2" s="259"/>
      <c r="D2" s="259"/>
      <c r="E2" s="241"/>
    </row>
    <row r="3" spans="1:13" ht="37.15" customHeight="1" x14ac:dyDescent="0.25">
      <c r="A3" s="259" t="s">
        <v>61</v>
      </c>
      <c r="B3" s="260"/>
      <c r="C3" s="260"/>
      <c r="D3" s="260"/>
      <c r="E3" s="260"/>
    </row>
    <row r="4" spans="1:13" ht="43.5" customHeight="1" x14ac:dyDescent="0.25">
      <c r="A4" s="270" t="s">
        <v>83</v>
      </c>
      <c r="B4" s="271"/>
      <c r="C4" s="271"/>
      <c r="D4" s="271"/>
      <c r="E4" s="271"/>
      <c r="F4" s="271"/>
      <c r="G4" s="271"/>
    </row>
    <row r="5" spans="1:13" ht="36" x14ac:dyDescent="0.25">
      <c r="A5" s="58" t="s">
        <v>13</v>
      </c>
      <c r="B5" s="71" t="s">
        <v>14</v>
      </c>
      <c r="C5" s="44" t="s">
        <v>16</v>
      </c>
      <c r="D5" s="22" t="s">
        <v>167</v>
      </c>
      <c r="E5" s="22" t="s">
        <v>163</v>
      </c>
      <c r="F5" s="170" t="s">
        <v>164</v>
      </c>
      <c r="G5" s="58" t="s">
        <v>168</v>
      </c>
    </row>
    <row r="6" spans="1:13" ht="17.100000000000001" customHeight="1" x14ac:dyDescent="0.25">
      <c r="A6" s="24">
        <v>6</v>
      </c>
      <c r="B6" s="24"/>
      <c r="C6" s="45" t="s">
        <v>17</v>
      </c>
      <c r="D6" s="26">
        <f t="shared" ref="D6:G6" si="0">D7+D8+D9+D10+D11+D12</f>
        <v>2101890</v>
      </c>
      <c r="E6" s="26">
        <f t="shared" si="0"/>
        <v>72493</v>
      </c>
      <c r="F6" s="169">
        <f>E6/D6</f>
        <v>3.4489435698347677E-2</v>
      </c>
      <c r="G6" s="26">
        <f t="shared" si="0"/>
        <v>2174383</v>
      </c>
    </row>
    <row r="7" spans="1:13" ht="17.100000000000001" customHeight="1" x14ac:dyDescent="0.25">
      <c r="A7" s="27"/>
      <c r="B7" s="27">
        <v>63</v>
      </c>
      <c r="C7" s="176" t="s">
        <v>18</v>
      </c>
      <c r="D7" s="29">
        <v>1702390</v>
      </c>
      <c r="E7" s="29">
        <v>3660</v>
      </c>
      <c r="F7" s="169">
        <f t="shared" ref="F7:F11" si="1">E7/D7</f>
        <v>2.1499186437890262E-3</v>
      </c>
      <c r="G7" s="29">
        <f t="shared" ref="G7:G11" si="2">D7+E7</f>
        <v>1706050</v>
      </c>
      <c r="H7" s="30"/>
      <c r="I7" s="30"/>
      <c r="J7" s="30"/>
      <c r="K7" s="30"/>
      <c r="L7" s="30"/>
      <c r="M7" s="30"/>
    </row>
    <row r="8" spans="1:13" ht="17.100000000000001" customHeight="1" x14ac:dyDescent="0.25">
      <c r="A8" s="31"/>
      <c r="B8" s="32">
        <v>64</v>
      </c>
      <c r="C8" s="176" t="s">
        <v>45</v>
      </c>
      <c r="D8" s="29">
        <v>1</v>
      </c>
      <c r="E8" s="29">
        <v>0</v>
      </c>
      <c r="F8" s="169">
        <f t="shared" si="1"/>
        <v>0</v>
      </c>
      <c r="G8" s="29">
        <f t="shared" si="2"/>
        <v>1</v>
      </c>
      <c r="H8" s="30"/>
      <c r="I8" s="30"/>
      <c r="J8" s="30"/>
      <c r="K8" s="30"/>
      <c r="L8" s="30"/>
      <c r="M8" s="30"/>
    </row>
    <row r="9" spans="1:13" ht="17.100000000000001" customHeight="1" x14ac:dyDescent="0.25">
      <c r="A9" s="31"/>
      <c r="B9" s="32">
        <v>65</v>
      </c>
      <c r="C9" s="176" t="s">
        <v>19</v>
      </c>
      <c r="D9" s="29">
        <v>68000</v>
      </c>
      <c r="E9" s="29">
        <v>4874</v>
      </c>
      <c r="F9" s="169">
        <f t="shared" si="1"/>
        <v>7.16764705882353E-2</v>
      </c>
      <c r="G9" s="29">
        <f t="shared" si="2"/>
        <v>72874</v>
      </c>
      <c r="H9" s="30"/>
      <c r="I9" s="30"/>
      <c r="J9" s="30"/>
      <c r="K9" s="30"/>
      <c r="L9" s="30"/>
      <c r="M9" s="30"/>
    </row>
    <row r="10" spans="1:13" ht="17.100000000000001" customHeight="1" x14ac:dyDescent="0.25">
      <c r="A10" s="27"/>
      <c r="B10" s="27">
        <v>66</v>
      </c>
      <c r="C10" s="176" t="s">
        <v>20</v>
      </c>
      <c r="D10" s="29">
        <v>21499</v>
      </c>
      <c r="E10" s="29">
        <v>7994</v>
      </c>
      <c r="F10" s="169">
        <f t="shared" si="1"/>
        <v>0.37183124796502165</v>
      </c>
      <c r="G10" s="29">
        <f t="shared" si="2"/>
        <v>29493</v>
      </c>
      <c r="H10" s="30"/>
      <c r="I10" s="30"/>
      <c r="J10" s="30"/>
      <c r="K10" s="30"/>
      <c r="L10" s="30"/>
      <c r="M10" s="30"/>
    </row>
    <row r="11" spans="1:13" ht="17.100000000000001" customHeight="1" x14ac:dyDescent="0.25">
      <c r="A11" s="31"/>
      <c r="B11" s="32">
        <v>67</v>
      </c>
      <c r="C11" s="176" t="s">
        <v>23</v>
      </c>
      <c r="D11" s="29">
        <v>310000</v>
      </c>
      <c r="E11" s="29">
        <v>55965</v>
      </c>
      <c r="F11" s="169">
        <f t="shared" si="1"/>
        <v>0.18053225806451612</v>
      </c>
      <c r="G11" s="29">
        <f t="shared" si="2"/>
        <v>365965</v>
      </c>
      <c r="H11" s="30"/>
      <c r="I11" s="30"/>
      <c r="J11" s="30"/>
      <c r="K11" s="30"/>
      <c r="L11" s="30"/>
      <c r="M11" s="30"/>
    </row>
    <row r="12" spans="1:13" ht="17.100000000000001" customHeight="1" x14ac:dyDescent="0.25">
      <c r="A12" s="34">
        <v>7</v>
      </c>
      <c r="B12" s="27"/>
      <c r="C12" s="177" t="s">
        <v>24</v>
      </c>
      <c r="D12" s="35">
        <f t="shared" ref="D12:E12" si="3">D13</f>
        <v>0</v>
      </c>
      <c r="E12" s="35">
        <f t="shared" si="3"/>
        <v>0</v>
      </c>
      <c r="F12" s="169">
        <v>0</v>
      </c>
      <c r="G12" s="35">
        <f t="shared" ref="G12" si="4">G13</f>
        <v>0</v>
      </c>
      <c r="H12" s="30"/>
      <c r="I12" s="30"/>
      <c r="J12" s="30"/>
      <c r="K12" s="30"/>
      <c r="L12" s="30"/>
      <c r="M12" s="30"/>
    </row>
    <row r="13" spans="1:13" ht="17.100000000000001" customHeight="1" x14ac:dyDescent="0.25">
      <c r="A13" s="28"/>
      <c r="B13" s="27">
        <v>72</v>
      </c>
      <c r="C13" s="178" t="s">
        <v>25</v>
      </c>
      <c r="D13" s="29">
        <v>0</v>
      </c>
      <c r="E13" s="29">
        <v>0</v>
      </c>
      <c r="F13" s="169">
        <v>0</v>
      </c>
      <c r="G13" s="29">
        <v>0</v>
      </c>
      <c r="H13" s="30"/>
      <c r="I13" s="30"/>
      <c r="J13" s="30"/>
      <c r="K13" s="30"/>
      <c r="L13" s="30"/>
      <c r="M13" s="30"/>
    </row>
    <row r="14" spans="1:13" ht="24" customHeight="1" x14ac:dyDescent="0.25">
      <c r="A14" s="272" t="s">
        <v>47</v>
      </c>
      <c r="B14" s="273"/>
      <c r="C14" s="273"/>
      <c r="D14" s="273"/>
      <c r="E14" s="273"/>
      <c r="F14" s="273"/>
      <c r="G14" s="274"/>
      <c r="H14" s="37"/>
      <c r="I14" s="37"/>
      <c r="J14" s="37"/>
      <c r="K14" s="37"/>
      <c r="L14" s="37"/>
      <c r="M14" s="37"/>
    </row>
    <row r="15" spans="1:13" ht="40.5" customHeight="1" x14ac:dyDescent="0.25">
      <c r="A15" s="58" t="s">
        <v>13</v>
      </c>
      <c r="B15" s="59" t="s">
        <v>14</v>
      </c>
      <c r="C15" s="44" t="s">
        <v>16</v>
      </c>
      <c r="D15" s="22" t="s">
        <v>167</v>
      </c>
      <c r="E15" s="22" t="s">
        <v>163</v>
      </c>
      <c r="F15" s="170" t="s">
        <v>164</v>
      </c>
      <c r="G15" s="58" t="s">
        <v>168</v>
      </c>
    </row>
    <row r="16" spans="1:13" ht="20.25" customHeight="1" x14ac:dyDescent="0.25">
      <c r="A16" s="34">
        <v>9</v>
      </c>
      <c r="B16" s="27"/>
      <c r="C16" s="43" t="s">
        <v>26</v>
      </c>
      <c r="D16" s="35">
        <f>SUM(D17)</f>
        <v>3000</v>
      </c>
      <c r="E16" s="35">
        <f>SUM(E17)</f>
        <v>15323</v>
      </c>
      <c r="F16" s="35">
        <f t="shared" ref="F16:G16" si="5">SUM(F17)</f>
        <v>0</v>
      </c>
      <c r="G16" s="35">
        <f t="shared" si="5"/>
        <v>18323</v>
      </c>
      <c r="H16" s="30"/>
      <c r="I16" s="30"/>
      <c r="J16" s="30"/>
      <c r="K16" s="30"/>
      <c r="L16" s="30"/>
      <c r="M16" s="30"/>
    </row>
    <row r="17" spans="1:13" ht="17.100000000000001" customHeight="1" x14ac:dyDescent="0.25">
      <c r="A17" s="28"/>
      <c r="B17" s="27">
        <v>92</v>
      </c>
      <c r="C17" s="38" t="s">
        <v>65</v>
      </c>
      <c r="D17" s="29">
        <v>3000</v>
      </c>
      <c r="E17" s="29">
        <v>15323</v>
      </c>
      <c r="F17" s="29">
        <v>0</v>
      </c>
      <c r="G17" s="29">
        <f>D17+E17</f>
        <v>18323</v>
      </c>
      <c r="H17" s="30"/>
      <c r="I17" s="30"/>
      <c r="J17" s="30"/>
      <c r="K17" s="30"/>
      <c r="L17" s="30"/>
      <c r="M17" s="30"/>
    </row>
    <row r="18" spans="1:13" ht="27.75" customHeight="1" x14ac:dyDescent="0.25">
      <c r="A18" s="283" t="s">
        <v>86</v>
      </c>
      <c r="B18" s="284"/>
      <c r="C18" s="285"/>
      <c r="D18" s="67">
        <f>D6+D16</f>
        <v>2104890</v>
      </c>
      <c r="E18" s="67">
        <f>E6+E16</f>
        <v>87816</v>
      </c>
      <c r="F18" s="67">
        <f>F6+F16</f>
        <v>3.4489435698347677E-2</v>
      </c>
      <c r="G18" s="180">
        <f>D18+E18</f>
        <v>2192706</v>
      </c>
    </row>
    <row r="19" spans="1:13" ht="46.5" customHeight="1" x14ac:dyDescent="0.25">
      <c r="A19" s="76"/>
      <c r="B19" s="77"/>
      <c r="C19" s="78"/>
      <c r="D19" s="79"/>
      <c r="E19" s="79"/>
      <c r="F19" s="79"/>
      <c r="G19" s="79"/>
      <c r="H19" s="30"/>
      <c r="I19" s="30"/>
      <c r="J19" s="30"/>
      <c r="K19" s="30"/>
      <c r="L19" s="30"/>
      <c r="M19" s="30"/>
    </row>
    <row r="20" spans="1:13" ht="41.25" customHeight="1" x14ac:dyDescent="0.25">
      <c r="A20" s="275" t="s">
        <v>84</v>
      </c>
      <c r="B20" s="275"/>
      <c r="C20" s="275"/>
      <c r="D20" s="275"/>
      <c r="E20" s="275"/>
      <c r="F20" s="275"/>
      <c r="G20" s="275"/>
    </row>
    <row r="21" spans="1:13" ht="30.75" customHeight="1" x14ac:dyDescent="0.25">
      <c r="A21" s="75" t="s">
        <v>13</v>
      </c>
      <c r="B21" s="44" t="s">
        <v>14</v>
      </c>
      <c r="C21" s="44" t="s">
        <v>28</v>
      </c>
      <c r="D21" s="22" t="s">
        <v>167</v>
      </c>
      <c r="E21" s="22" t="s">
        <v>163</v>
      </c>
      <c r="F21" s="170" t="s">
        <v>164</v>
      </c>
      <c r="G21" s="58" t="s">
        <v>168</v>
      </c>
    </row>
    <row r="22" spans="1:13" ht="27.6" customHeight="1" x14ac:dyDescent="0.25">
      <c r="A22" s="276" t="s">
        <v>87</v>
      </c>
      <c r="B22" s="277"/>
      <c r="C22" s="278"/>
      <c r="D22" s="70">
        <f>D23+D29</f>
        <v>2104890</v>
      </c>
      <c r="E22" s="70">
        <f>E23+E29</f>
        <v>87816</v>
      </c>
      <c r="F22" s="171">
        <f>E22/D22</f>
        <v>4.1719994869090546E-2</v>
      </c>
      <c r="G22" s="70">
        <f>D22+E22</f>
        <v>2192706</v>
      </c>
    </row>
    <row r="23" spans="1:13" ht="14.1" customHeight="1" x14ac:dyDescent="0.25">
      <c r="A23" s="24">
        <v>3</v>
      </c>
      <c r="B23" s="24"/>
      <c r="C23" s="45" t="s">
        <v>27</v>
      </c>
      <c r="D23" s="26">
        <f t="shared" ref="D23:G23" si="6">SUM(D24+D25+D26+D27+D28)</f>
        <v>2077193</v>
      </c>
      <c r="E23" s="26">
        <f t="shared" si="6"/>
        <v>70983</v>
      </c>
      <c r="F23" s="171">
        <f t="shared" ref="F23:F30" si="7">E23/D23</f>
        <v>3.4172558833002034E-2</v>
      </c>
      <c r="G23" s="26">
        <f t="shared" si="6"/>
        <v>2148176</v>
      </c>
    </row>
    <row r="24" spans="1:13" ht="14.1" customHeight="1" x14ac:dyDescent="0.25">
      <c r="A24" s="24"/>
      <c r="B24" s="36">
        <v>31</v>
      </c>
      <c r="C24" s="82" t="s">
        <v>29</v>
      </c>
      <c r="D24" s="49">
        <v>1806242</v>
      </c>
      <c r="E24" s="49">
        <v>-10792</v>
      </c>
      <c r="F24" s="172">
        <f t="shared" si="7"/>
        <v>-5.9748361515234395E-3</v>
      </c>
      <c r="G24" s="49">
        <f>D24+E24</f>
        <v>1795450</v>
      </c>
    </row>
    <row r="25" spans="1:13" ht="14.1" customHeight="1" x14ac:dyDescent="0.25">
      <c r="A25" s="40"/>
      <c r="B25" s="39">
        <v>32</v>
      </c>
      <c r="C25" s="83" t="s">
        <v>31</v>
      </c>
      <c r="D25" s="49">
        <v>252401</v>
      </c>
      <c r="E25" s="49">
        <v>54968</v>
      </c>
      <c r="F25" s="172">
        <f t="shared" si="7"/>
        <v>0.217780436686067</v>
      </c>
      <c r="G25" s="49">
        <f t="shared" ref="G25:G28" si="8">D25+E25</f>
        <v>307369</v>
      </c>
    </row>
    <row r="26" spans="1:13" ht="14.1" customHeight="1" x14ac:dyDescent="0.25">
      <c r="A26" s="40"/>
      <c r="B26" s="39">
        <v>34</v>
      </c>
      <c r="C26" s="83" t="s">
        <v>32</v>
      </c>
      <c r="D26" s="49">
        <v>450</v>
      </c>
      <c r="E26" s="49">
        <v>-107</v>
      </c>
      <c r="F26" s="172">
        <f t="shared" si="7"/>
        <v>-0.23777777777777778</v>
      </c>
      <c r="G26" s="49">
        <f t="shared" si="8"/>
        <v>343</v>
      </c>
    </row>
    <row r="27" spans="1:13" ht="14.1" customHeight="1" x14ac:dyDescent="0.25">
      <c r="A27" s="40"/>
      <c r="B27" s="39">
        <v>37</v>
      </c>
      <c r="C27" s="175" t="s">
        <v>74</v>
      </c>
      <c r="D27" s="49">
        <v>17100</v>
      </c>
      <c r="E27" s="49">
        <v>27000</v>
      </c>
      <c r="F27" s="172">
        <f t="shared" si="7"/>
        <v>1.5789473684210527</v>
      </c>
      <c r="G27" s="49">
        <f t="shared" si="8"/>
        <v>44100</v>
      </c>
    </row>
    <row r="28" spans="1:13" ht="14.1" customHeight="1" x14ac:dyDescent="0.25">
      <c r="A28" s="40"/>
      <c r="B28" s="39">
        <v>38</v>
      </c>
      <c r="C28" s="83" t="s">
        <v>75</v>
      </c>
      <c r="D28" s="49">
        <v>1000</v>
      </c>
      <c r="E28" s="49">
        <v>-86</v>
      </c>
      <c r="F28" s="172">
        <f t="shared" si="7"/>
        <v>-8.5999999999999993E-2</v>
      </c>
      <c r="G28" s="49">
        <f t="shared" si="8"/>
        <v>914</v>
      </c>
    </row>
    <row r="29" spans="1:13" ht="14.1" customHeight="1" x14ac:dyDescent="0.25">
      <c r="A29" s="41">
        <v>4</v>
      </c>
      <c r="B29" s="42"/>
      <c r="C29" s="47" t="s">
        <v>5</v>
      </c>
      <c r="D29" s="26">
        <f>D30</f>
        <v>27697</v>
      </c>
      <c r="E29" s="26">
        <f>E30</f>
        <v>16833</v>
      </c>
      <c r="F29" s="171">
        <f t="shared" si="7"/>
        <v>0.60775535256525981</v>
      </c>
      <c r="G29" s="26">
        <f>D29+E29</f>
        <v>44530</v>
      </c>
    </row>
    <row r="30" spans="1:13" ht="14.1" customHeight="1" x14ac:dyDescent="0.25">
      <c r="A30" s="24"/>
      <c r="B30" s="36">
        <v>42</v>
      </c>
      <c r="C30" s="48" t="s">
        <v>50</v>
      </c>
      <c r="D30" s="49">
        <v>27697</v>
      </c>
      <c r="E30" s="49">
        <v>16833</v>
      </c>
      <c r="F30" s="172">
        <f t="shared" si="7"/>
        <v>0.60775535256525981</v>
      </c>
      <c r="G30" s="49">
        <f>D30+E30</f>
        <v>44530</v>
      </c>
    </row>
    <row r="31" spans="1:13" ht="57.75" customHeight="1" x14ac:dyDescent="0.25">
      <c r="A31" s="279" t="s">
        <v>51</v>
      </c>
      <c r="B31" s="279"/>
      <c r="C31" s="279"/>
      <c r="D31" s="279"/>
      <c r="E31" s="279"/>
      <c r="F31" s="279"/>
      <c r="G31" s="279"/>
    </row>
    <row r="32" spans="1:13" ht="25.5" x14ac:dyDescent="0.25">
      <c r="A32" s="280" t="s">
        <v>33</v>
      </c>
      <c r="B32" s="281"/>
      <c r="C32" s="282"/>
      <c r="D32" s="22" t="s">
        <v>167</v>
      </c>
      <c r="E32" s="22" t="s">
        <v>163</v>
      </c>
      <c r="F32" s="170" t="s">
        <v>164</v>
      </c>
      <c r="G32" s="58" t="s">
        <v>168</v>
      </c>
    </row>
    <row r="33" spans="1:7" ht="15.75" customHeight="1" x14ac:dyDescent="0.25">
      <c r="A33" s="263" t="s">
        <v>52</v>
      </c>
      <c r="B33" s="264"/>
      <c r="C33" s="265"/>
      <c r="D33" s="84">
        <f>D34+D37+D39+D41+D45+D47</f>
        <v>2101890</v>
      </c>
      <c r="E33" s="72">
        <f>E34+E37+E39+E41+E45+E47</f>
        <v>72493</v>
      </c>
      <c r="F33" s="173">
        <f>E33/D33</f>
        <v>3.4489435698347677E-2</v>
      </c>
      <c r="G33" s="72">
        <f>G34+G37+G39+G41+G45+G47</f>
        <v>2174383</v>
      </c>
    </row>
    <row r="34" spans="1:7" ht="14.45" customHeight="1" x14ac:dyDescent="0.25">
      <c r="A34" s="65">
        <v>1</v>
      </c>
      <c r="B34" s="266" t="s">
        <v>44</v>
      </c>
      <c r="C34" s="267"/>
      <c r="D34" s="67">
        <f t="shared" ref="D34" si="9">D35+D36</f>
        <v>205000</v>
      </c>
      <c r="E34" s="67">
        <f>E35+E36</f>
        <v>55965</v>
      </c>
      <c r="F34" s="173">
        <f t="shared" ref="F34:F54" si="10">E34/D34</f>
        <v>0.27300000000000002</v>
      </c>
      <c r="G34" s="67">
        <f t="shared" ref="G34" si="11">G35+G36</f>
        <v>260965</v>
      </c>
    </row>
    <row r="35" spans="1:7" ht="14.45" customHeight="1" x14ac:dyDescent="0.25">
      <c r="A35" s="61">
        <v>12</v>
      </c>
      <c r="B35" s="268" t="s">
        <v>77</v>
      </c>
      <c r="C35" s="269"/>
      <c r="D35" s="64">
        <v>97000</v>
      </c>
      <c r="E35" s="64">
        <v>1900</v>
      </c>
      <c r="F35" s="173">
        <f t="shared" si="10"/>
        <v>1.9587628865979381E-2</v>
      </c>
      <c r="G35" s="64">
        <f>D35+E35</f>
        <v>98900</v>
      </c>
    </row>
    <row r="36" spans="1:7" ht="14.45" customHeight="1" x14ac:dyDescent="0.25">
      <c r="A36" s="61">
        <v>11</v>
      </c>
      <c r="B36" s="268" t="s">
        <v>78</v>
      </c>
      <c r="C36" s="269"/>
      <c r="D36" s="64">
        <v>108000</v>
      </c>
      <c r="E36" s="64">
        <v>54065</v>
      </c>
      <c r="F36" s="173">
        <f t="shared" si="10"/>
        <v>0.5006018518518518</v>
      </c>
      <c r="G36" s="64">
        <f>D36+E36</f>
        <v>162065</v>
      </c>
    </row>
    <row r="37" spans="1:7" ht="14.45" customHeight="1" x14ac:dyDescent="0.25">
      <c r="A37" s="65">
        <v>3</v>
      </c>
      <c r="B37" s="266" t="s">
        <v>21</v>
      </c>
      <c r="C37" s="267"/>
      <c r="D37" s="67">
        <f>D38</f>
        <v>20000</v>
      </c>
      <c r="E37" s="67">
        <f>E38</f>
        <v>7994</v>
      </c>
      <c r="F37" s="173">
        <f t="shared" si="10"/>
        <v>0.3997</v>
      </c>
      <c r="G37" s="67">
        <f t="shared" ref="G37" si="12">G38</f>
        <v>27994</v>
      </c>
    </row>
    <row r="38" spans="1:7" ht="14.45" customHeight="1" x14ac:dyDescent="0.25">
      <c r="A38" s="61">
        <v>31</v>
      </c>
      <c r="B38" s="268" t="s">
        <v>21</v>
      </c>
      <c r="C38" s="269"/>
      <c r="D38" s="64">
        <v>20000</v>
      </c>
      <c r="E38" s="64">
        <v>7994</v>
      </c>
      <c r="F38" s="173">
        <f t="shared" si="10"/>
        <v>0.3997</v>
      </c>
      <c r="G38" s="64">
        <f>D38+E38</f>
        <v>27994</v>
      </c>
    </row>
    <row r="39" spans="1:7" ht="14.45" customHeight="1" x14ac:dyDescent="0.25">
      <c r="A39" s="65">
        <v>4</v>
      </c>
      <c r="B39" s="266" t="s">
        <v>30</v>
      </c>
      <c r="C39" s="267"/>
      <c r="D39" s="67">
        <f>D40</f>
        <v>68000</v>
      </c>
      <c r="E39" s="67">
        <f>E40</f>
        <v>4874</v>
      </c>
      <c r="F39" s="173">
        <f t="shared" si="10"/>
        <v>7.16764705882353E-2</v>
      </c>
      <c r="G39" s="67">
        <f t="shared" ref="G39" si="13">G40</f>
        <v>72874</v>
      </c>
    </row>
    <row r="40" spans="1:7" ht="14.45" customHeight="1" x14ac:dyDescent="0.25">
      <c r="A40" s="61">
        <v>43</v>
      </c>
      <c r="B40" s="268" t="s">
        <v>30</v>
      </c>
      <c r="C40" s="269"/>
      <c r="D40" s="64">
        <v>68000</v>
      </c>
      <c r="E40" s="64">
        <v>4874</v>
      </c>
      <c r="F40" s="173">
        <f t="shared" si="10"/>
        <v>7.16764705882353E-2</v>
      </c>
      <c r="G40" s="64">
        <f>D40+E40</f>
        <v>72874</v>
      </c>
    </row>
    <row r="41" spans="1:7" ht="14.45" customHeight="1" x14ac:dyDescent="0.25">
      <c r="A41" s="65">
        <v>5</v>
      </c>
      <c r="B41" s="266" t="s">
        <v>53</v>
      </c>
      <c r="C41" s="267"/>
      <c r="D41" s="67">
        <f>D42+D43+D44</f>
        <v>1807390</v>
      </c>
      <c r="E41" s="67">
        <f>E42+E43+E44</f>
        <v>3660</v>
      </c>
      <c r="F41" s="173">
        <f t="shared" si="10"/>
        <v>2.0250195032616093E-3</v>
      </c>
      <c r="G41" s="67">
        <f>G42+G43+G44</f>
        <v>1811050</v>
      </c>
    </row>
    <row r="42" spans="1:7" ht="14.45" customHeight="1" x14ac:dyDescent="0.25">
      <c r="A42" s="61">
        <v>52</v>
      </c>
      <c r="B42" s="268" t="s">
        <v>171</v>
      </c>
      <c r="C42" s="269"/>
      <c r="D42" s="64">
        <v>105000</v>
      </c>
      <c r="E42" s="64">
        <v>0</v>
      </c>
      <c r="F42" s="173">
        <f t="shared" ref="F42" si="14">E42/D42</f>
        <v>0</v>
      </c>
      <c r="G42" s="64">
        <f t="shared" ref="G42" si="15">D42+E42</f>
        <v>105000</v>
      </c>
    </row>
    <row r="43" spans="1:7" ht="14.45" customHeight="1" x14ac:dyDescent="0.25">
      <c r="A43" s="61">
        <v>53</v>
      </c>
      <c r="B43" s="268" t="s">
        <v>88</v>
      </c>
      <c r="C43" s="269"/>
      <c r="D43" s="64">
        <v>1702270</v>
      </c>
      <c r="E43" s="64">
        <v>3710</v>
      </c>
      <c r="F43" s="173">
        <f t="shared" si="10"/>
        <v>2.1794427441005244E-3</v>
      </c>
      <c r="G43" s="64">
        <f t="shared" ref="G43:G44" si="16">D43+E43</f>
        <v>1705980</v>
      </c>
    </row>
    <row r="44" spans="1:7" ht="14.45" customHeight="1" x14ac:dyDescent="0.25">
      <c r="A44" s="61">
        <v>54</v>
      </c>
      <c r="B44" s="268" t="s">
        <v>54</v>
      </c>
      <c r="C44" s="269"/>
      <c r="D44" s="64">
        <v>120</v>
      </c>
      <c r="E44" s="64">
        <v>-50</v>
      </c>
      <c r="F44" s="173">
        <f t="shared" si="10"/>
        <v>-0.41666666666666669</v>
      </c>
      <c r="G44" s="64">
        <f t="shared" si="16"/>
        <v>70</v>
      </c>
    </row>
    <row r="45" spans="1:7" ht="14.45" customHeight="1" x14ac:dyDescent="0.25">
      <c r="A45" s="65">
        <v>6</v>
      </c>
      <c r="B45" s="266" t="s">
        <v>22</v>
      </c>
      <c r="C45" s="267"/>
      <c r="D45" s="67">
        <f>D46</f>
        <v>1500</v>
      </c>
      <c r="E45" s="67">
        <f>E46</f>
        <v>0</v>
      </c>
      <c r="F45" s="173">
        <f t="shared" si="10"/>
        <v>0</v>
      </c>
      <c r="G45" s="67">
        <f t="shared" ref="G45" si="17">G46</f>
        <v>1500</v>
      </c>
    </row>
    <row r="46" spans="1:7" ht="14.45" customHeight="1" x14ac:dyDescent="0.25">
      <c r="A46" s="61">
        <v>61</v>
      </c>
      <c r="B46" s="268" t="s">
        <v>22</v>
      </c>
      <c r="C46" s="269"/>
      <c r="D46" s="64">
        <v>1500</v>
      </c>
      <c r="E46" s="64">
        <v>0</v>
      </c>
      <c r="F46" s="173">
        <f t="shared" si="10"/>
        <v>0</v>
      </c>
      <c r="G46" s="64">
        <f>D46+E46</f>
        <v>1500</v>
      </c>
    </row>
    <row r="47" spans="1:7" ht="14.45" customHeight="1" x14ac:dyDescent="0.25">
      <c r="A47" s="65">
        <v>7</v>
      </c>
      <c r="B47" s="286" t="s">
        <v>55</v>
      </c>
      <c r="C47" s="287"/>
      <c r="D47" s="67">
        <f>D48</f>
        <v>0</v>
      </c>
      <c r="E47" s="67">
        <f>E48</f>
        <v>0</v>
      </c>
      <c r="F47" s="173">
        <v>0</v>
      </c>
      <c r="G47" s="67">
        <f>D47+E47</f>
        <v>0</v>
      </c>
    </row>
    <row r="48" spans="1:7" ht="14.45" customHeight="1" x14ac:dyDescent="0.25">
      <c r="A48" s="61">
        <v>71</v>
      </c>
      <c r="B48" s="288" t="s">
        <v>55</v>
      </c>
      <c r="C48" s="289"/>
      <c r="D48" s="64">
        <v>0</v>
      </c>
      <c r="E48" s="64">
        <v>0</v>
      </c>
      <c r="F48" s="173">
        <v>0</v>
      </c>
      <c r="G48" s="64">
        <f>D48+E48</f>
        <v>0</v>
      </c>
    </row>
    <row r="49" spans="1:7" ht="14.45" customHeight="1" x14ac:dyDescent="0.25">
      <c r="A49" s="65">
        <v>9</v>
      </c>
      <c r="B49" s="266" t="s">
        <v>56</v>
      </c>
      <c r="C49" s="267"/>
      <c r="D49" s="67">
        <f t="shared" ref="D49" si="18">SUM(D50:D53)</f>
        <v>3000</v>
      </c>
      <c r="E49" s="67">
        <f t="shared" ref="E49:G49" si="19">SUM(E50:E53)</f>
        <v>15323</v>
      </c>
      <c r="F49" s="173">
        <f t="shared" si="10"/>
        <v>5.1076666666666668</v>
      </c>
      <c r="G49" s="67">
        <f t="shared" si="19"/>
        <v>18323</v>
      </c>
    </row>
    <row r="50" spans="1:7" ht="14.45" customHeight="1" x14ac:dyDescent="0.25">
      <c r="A50" s="61">
        <v>93</v>
      </c>
      <c r="B50" s="268" t="s">
        <v>49</v>
      </c>
      <c r="C50" s="269"/>
      <c r="D50" s="64">
        <v>2500</v>
      </c>
      <c r="E50" s="64">
        <v>13316</v>
      </c>
      <c r="F50" s="173">
        <f t="shared" si="10"/>
        <v>5.3263999999999996</v>
      </c>
      <c r="G50" s="64">
        <f>D50+E50</f>
        <v>15816</v>
      </c>
    </row>
    <row r="51" spans="1:7" ht="14.45" customHeight="1" x14ac:dyDescent="0.25">
      <c r="A51" s="61">
        <v>94</v>
      </c>
      <c r="B51" s="268" t="s">
        <v>57</v>
      </c>
      <c r="C51" s="269"/>
      <c r="D51" s="64">
        <v>0</v>
      </c>
      <c r="E51" s="64">
        <v>126</v>
      </c>
      <c r="F51" s="173" t="e">
        <f t="shared" si="10"/>
        <v>#DIV/0!</v>
      </c>
      <c r="G51" s="64">
        <f t="shared" ref="G51:G53" si="20">D51+E51</f>
        <v>126</v>
      </c>
    </row>
    <row r="52" spans="1:7" ht="14.45" customHeight="1" x14ac:dyDescent="0.25">
      <c r="A52" s="61">
        <v>95</v>
      </c>
      <c r="B52" s="268" t="s">
        <v>66</v>
      </c>
      <c r="C52" s="269"/>
      <c r="D52" s="64">
        <v>0</v>
      </c>
      <c r="E52" s="64">
        <v>1693</v>
      </c>
      <c r="F52" s="173" t="e">
        <f t="shared" si="10"/>
        <v>#DIV/0!</v>
      </c>
      <c r="G52" s="64">
        <f t="shared" si="20"/>
        <v>1693</v>
      </c>
    </row>
    <row r="53" spans="1:7" ht="14.45" customHeight="1" x14ac:dyDescent="0.25">
      <c r="A53" s="61">
        <v>96</v>
      </c>
      <c r="B53" s="268" t="s">
        <v>48</v>
      </c>
      <c r="C53" s="269"/>
      <c r="D53" s="64">
        <v>500</v>
      </c>
      <c r="E53" s="64">
        <v>188</v>
      </c>
      <c r="F53" s="173">
        <f t="shared" si="10"/>
        <v>0.376</v>
      </c>
      <c r="G53" s="64">
        <f t="shared" si="20"/>
        <v>688</v>
      </c>
    </row>
    <row r="54" spans="1:7" ht="23.25" customHeight="1" x14ac:dyDescent="0.25">
      <c r="A54" s="290" t="s">
        <v>85</v>
      </c>
      <c r="B54" s="290"/>
      <c r="C54" s="290"/>
      <c r="D54" s="87">
        <f>D33+D49</f>
        <v>2104890</v>
      </c>
      <c r="E54" s="67">
        <f>E33+E49</f>
        <v>87816</v>
      </c>
      <c r="F54" s="173">
        <f t="shared" si="10"/>
        <v>4.1719994869090546E-2</v>
      </c>
      <c r="G54" s="67">
        <f>G33+G49</f>
        <v>2192706</v>
      </c>
    </row>
    <row r="55" spans="1:7" ht="24.75" customHeight="1" x14ac:dyDescent="0.25">
      <c r="A55" s="291" t="s">
        <v>33</v>
      </c>
      <c r="B55" s="292"/>
      <c r="C55" s="292"/>
      <c r="D55" s="22" t="s">
        <v>167</v>
      </c>
      <c r="E55" s="22" t="s">
        <v>163</v>
      </c>
      <c r="F55" s="170" t="s">
        <v>164</v>
      </c>
      <c r="G55" s="58" t="s">
        <v>168</v>
      </c>
    </row>
    <row r="56" spans="1:7" ht="27.6" customHeight="1" x14ac:dyDescent="0.25">
      <c r="A56" s="290" t="s">
        <v>34</v>
      </c>
      <c r="B56" s="290"/>
      <c r="C56" s="290"/>
      <c r="D56" s="73">
        <f>D57+D60+D62+D64+D68+D70</f>
        <v>2104890</v>
      </c>
      <c r="E56" s="73">
        <f>E57+E60+E62+E64+E68+E70</f>
        <v>87816</v>
      </c>
      <c r="F56" s="174">
        <f>E56/D56</f>
        <v>4.1719994869090546E-2</v>
      </c>
      <c r="G56" s="73">
        <f>G57+G60+G62+G64+G68+G70</f>
        <v>2192706</v>
      </c>
    </row>
    <row r="57" spans="1:7" ht="14.45" customHeight="1" x14ac:dyDescent="0.25">
      <c r="A57" s="65">
        <v>1</v>
      </c>
      <c r="B57" s="266" t="s">
        <v>44</v>
      </c>
      <c r="C57" s="267"/>
      <c r="D57" s="64">
        <f t="shared" ref="D57" si="21">D58+D59</f>
        <v>205000</v>
      </c>
      <c r="E57" s="64">
        <f t="shared" ref="E57:G57" si="22">E58+E59</f>
        <v>55965</v>
      </c>
      <c r="F57" s="174">
        <f t="shared" ref="F57:F69" si="23">E57/D57</f>
        <v>0.27300000000000002</v>
      </c>
      <c r="G57" s="64">
        <f t="shared" si="22"/>
        <v>260965</v>
      </c>
    </row>
    <row r="58" spans="1:7" ht="14.45" customHeight="1" x14ac:dyDescent="0.25">
      <c r="A58" s="61">
        <v>12</v>
      </c>
      <c r="B58" s="268" t="s">
        <v>77</v>
      </c>
      <c r="C58" s="269"/>
      <c r="D58" s="64">
        <v>97000</v>
      </c>
      <c r="E58" s="64">
        <v>1900</v>
      </c>
      <c r="F58" s="174">
        <f t="shared" si="23"/>
        <v>1.9587628865979381E-2</v>
      </c>
      <c r="G58" s="64">
        <f>D58+E58</f>
        <v>98900</v>
      </c>
    </row>
    <row r="59" spans="1:7" ht="14.45" customHeight="1" x14ac:dyDescent="0.25">
      <c r="A59" s="61">
        <v>11</v>
      </c>
      <c r="B59" s="268" t="s">
        <v>78</v>
      </c>
      <c r="C59" s="269"/>
      <c r="D59" s="64">
        <v>108000</v>
      </c>
      <c r="E59" s="64">
        <v>54065</v>
      </c>
      <c r="F59" s="174">
        <f t="shared" si="23"/>
        <v>0.5006018518518518</v>
      </c>
      <c r="G59" s="64">
        <f>D59+E59</f>
        <v>162065</v>
      </c>
    </row>
    <row r="60" spans="1:7" ht="14.45" customHeight="1" x14ac:dyDescent="0.25">
      <c r="A60" s="65">
        <v>3</v>
      </c>
      <c r="B60" s="266" t="s">
        <v>21</v>
      </c>
      <c r="C60" s="267"/>
      <c r="D60" s="64">
        <f>D61</f>
        <v>22500</v>
      </c>
      <c r="E60" s="64">
        <f>E61</f>
        <v>21310</v>
      </c>
      <c r="F60" s="174">
        <f t="shared" si="23"/>
        <v>0.94711111111111113</v>
      </c>
      <c r="G60" s="64">
        <f t="shared" ref="G60" si="24">G61</f>
        <v>43810</v>
      </c>
    </row>
    <row r="61" spans="1:7" ht="14.45" customHeight="1" x14ac:dyDescent="0.25">
      <c r="A61" s="61">
        <v>31</v>
      </c>
      <c r="B61" s="268" t="s">
        <v>21</v>
      </c>
      <c r="C61" s="269"/>
      <c r="D61" s="64">
        <v>22500</v>
      </c>
      <c r="E61" s="64">
        <v>21310</v>
      </c>
      <c r="F61" s="174">
        <f t="shared" si="23"/>
        <v>0.94711111111111113</v>
      </c>
      <c r="G61" s="64">
        <f>D61+E61</f>
        <v>43810</v>
      </c>
    </row>
    <row r="62" spans="1:7" ht="14.45" customHeight="1" x14ac:dyDescent="0.25">
      <c r="A62" s="65">
        <v>4</v>
      </c>
      <c r="B62" s="266" t="s">
        <v>30</v>
      </c>
      <c r="C62" s="267"/>
      <c r="D62" s="64">
        <f>D63</f>
        <v>68000</v>
      </c>
      <c r="E62" s="64">
        <f>E63</f>
        <v>5000</v>
      </c>
      <c r="F62" s="174">
        <f t="shared" si="23"/>
        <v>7.3529411764705885E-2</v>
      </c>
      <c r="G62" s="64">
        <f t="shared" ref="G62" si="25">G63</f>
        <v>73000</v>
      </c>
    </row>
    <row r="63" spans="1:7" ht="14.45" customHeight="1" x14ac:dyDescent="0.25">
      <c r="A63" s="61">
        <v>43</v>
      </c>
      <c r="B63" s="268" t="s">
        <v>30</v>
      </c>
      <c r="C63" s="269"/>
      <c r="D63" s="64">
        <v>68000</v>
      </c>
      <c r="E63" s="64">
        <v>5000</v>
      </c>
      <c r="F63" s="174">
        <f t="shared" si="23"/>
        <v>7.3529411764705885E-2</v>
      </c>
      <c r="G63" s="64">
        <f>D63+E63</f>
        <v>73000</v>
      </c>
    </row>
    <row r="64" spans="1:7" ht="14.45" customHeight="1" x14ac:dyDescent="0.25">
      <c r="A64" s="65">
        <v>5</v>
      </c>
      <c r="B64" s="266" t="s">
        <v>53</v>
      </c>
      <c r="C64" s="267"/>
      <c r="D64" s="85">
        <f>D65+D66+D67</f>
        <v>1807390</v>
      </c>
      <c r="E64" s="85">
        <f>E65+E66+E67</f>
        <v>5353</v>
      </c>
      <c r="F64" s="174">
        <f t="shared" si="23"/>
        <v>2.9617293445244248E-3</v>
      </c>
      <c r="G64" s="85">
        <f>G65+G66+G67</f>
        <v>1812743</v>
      </c>
    </row>
    <row r="65" spans="1:7" ht="14.45" customHeight="1" x14ac:dyDescent="0.25">
      <c r="A65" s="61">
        <v>52</v>
      </c>
      <c r="B65" s="268" t="s">
        <v>171</v>
      </c>
      <c r="C65" s="269"/>
      <c r="D65" s="64">
        <v>105000</v>
      </c>
      <c r="E65" s="64">
        <v>0</v>
      </c>
      <c r="F65" s="173">
        <f t="shared" si="23"/>
        <v>0</v>
      </c>
      <c r="G65" s="64">
        <f t="shared" ref="G65" si="26">D65+E65</f>
        <v>105000</v>
      </c>
    </row>
    <row r="66" spans="1:7" ht="14.45" customHeight="1" x14ac:dyDescent="0.25">
      <c r="A66" s="61">
        <v>53</v>
      </c>
      <c r="B66" s="268" t="s">
        <v>63</v>
      </c>
      <c r="C66" s="269"/>
      <c r="D66" s="64">
        <v>1702270</v>
      </c>
      <c r="E66" s="64">
        <v>5403</v>
      </c>
      <c r="F66" s="174">
        <f t="shared" si="23"/>
        <v>3.1739970744946453E-3</v>
      </c>
      <c r="G66" s="64">
        <f>D66+E66</f>
        <v>1707673</v>
      </c>
    </row>
    <row r="67" spans="1:7" ht="14.45" customHeight="1" x14ac:dyDescent="0.25">
      <c r="A67" s="61">
        <v>54</v>
      </c>
      <c r="B67" s="268" t="s">
        <v>64</v>
      </c>
      <c r="C67" s="269"/>
      <c r="D67" s="64">
        <v>120</v>
      </c>
      <c r="E67" s="64">
        <v>-50</v>
      </c>
      <c r="F67" s="174">
        <f t="shared" si="23"/>
        <v>-0.41666666666666669</v>
      </c>
      <c r="G67" s="64">
        <f>D67+E67</f>
        <v>70</v>
      </c>
    </row>
    <row r="68" spans="1:7" ht="14.45" customHeight="1" x14ac:dyDescent="0.25">
      <c r="A68" s="65">
        <v>6</v>
      </c>
      <c r="B68" s="266" t="s">
        <v>22</v>
      </c>
      <c r="C68" s="267"/>
      <c r="D68" s="64">
        <f>D69</f>
        <v>2000</v>
      </c>
      <c r="E68" s="64">
        <f>E69</f>
        <v>188</v>
      </c>
      <c r="F68" s="174">
        <f t="shared" si="23"/>
        <v>9.4E-2</v>
      </c>
      <c r="G68" s="64">
        <f t="shared" ref="G68" si="27">G69</f>
        <v>2188</v>
      </c>
    </row>
    <row r="69" spans="1:7" ht="14.45" customHeight="1" x14ac:dyDescent="0.25">
      <c r="A69" s="61">
        <v>61</v>
      </c>
      <c r="B69" s="268" t="s">
        <v>22</v>
      </c>
      <c r="C69" s="269"/>
      <c r="D69" s="64">
        <v>2000</v>
      </c>
      <c r="E69" s="64">
        <v>188</v>
      </c>
      <c r="F69" s="174">
        <f t="shared" si="23"/>
        <v>9.4E-2</v>
      </c>
      <c r="G69" s="64">
        <f>D69+E69</f>
        <v>2188</v>
      </c>
    </row>
    <row r="70" spans="1:7" ht="14.45" customHeight="1" x14ac:dyDescent="0.25">
      <c r="A70" s="65">
        <v>7</v>
      </c>
      <c r="B70" s="286" t="s">
        <v>55</v>
      </c>
      <c r="C70" s="287"/>
      <c r="D70" s="64">
        <f>D71</f>
        <v>0</v>
      </c>
      <c r="E70" s="64">
        <f>E71</f>
        <v>0</v>
      </c>
      <c r="F70" s="174">
        <v>0</v>
      </c>
      <c r="G70" s="64">
        <f t="shared" ref="G70" si="28">G71</f>
        <v>0</v>
      </c>
    </row>
    <row r="71" spans="1:7" ht="14.45" customHeight="1" x14ac:dyDescent="0.25">
      <c r="A71" s="61">
        <v>71</v>
      </c>
      <c r="B71" s="288" t="s">
        <v>55</v>
      </c>
      <c r="C71" s="289"/>
      <c r="D71" s="64">
        <v>0</v>
      </c>
      <c r="E71" s="64">
        <v>0</v>
      </c>
      <c r="F71" s="174">
        <v>0</v>
      </c>
      <c r="G71" s="64">
        <f>D71+E71</f>
        <v>0</v>
      </c>
    </row>
    <row r="72" spans="1:7" x14ac:dyDescent="0.25">
      <c r="A72" s="62"/>
      <c r="B72" s="62"/>
      <c r="C72" s="63"/>
      <c r="D72" s="62"/>
      <c r="E72" s="62"/>
      <c r="F72" s="62"/>
      <c r="G72" s="62"/>
    </row>
  </sheetData>
  <mergeCells count="49">
    <mergeCell ref="B71:C71"/>
    <mergeCell ref="B49:C49"/>
    <mergeCell ref="B51:C51"/>
    <mergeCell ref="B52:C52"/>
    <mergeCell ref="A54:C54"/>
    <mergeCell ref="A55:C55"/>
    <mergeCell ref="B50:C50"/>
    <mergeCell ref="B53:C53"/>
    <mergeCell ref="B68:C68"/>
    <mergeCell ref="B69:C69"/>
    <mergeCell ref="B70:C70"/>
    <mergeCell ref="B62:C62"/>
    <mergeCell ref="B63:C63"/>
    <mergeCell ref="B64:C64"/>
    <mergeCell ref="B66:C66"/>
    <mergeCell ref="B67:C67"/>
    <mergeCell ref="A56:C56"/>
    <mergeCell ref="B57:C57"/>
    <mergeCell ref="B60:C60"/>
    <mergeCell ref="B61:C61"/>
    <mergeCell ref="B58:C58"/>
    <mergeCell ref="B59:C59"/>
    <mergeCell ref="B65:C65"/>
    <mergeCell ref="B44:C44"/>
    <mergeCell ref="B45:C45"/>
    <mergeCell ref="B46:C46"/>
    <mergeCell ref="B47:C47"/>
    <mergeCell ref="B48:C48"/>
    <mergeCell ref="B38:C38"/>
    <mergeCell ref="B39:C39"/>
    <mergeCell ref="B40:C40"/>
    <mergeCell ref="B41:C41"/>
    <mergeCell ref="B43:C43"/>
    <mergeCell ref="B42:C42"/>
    <mergeCell ref="A20:G20"/>
    <mergeCell ref="A22:C22"/>
    <mergeCell ref="A31:G31"/>
    <mergeCell ref="A32:C32"/>
    <mergeCell ref="A18:C18"/>
    <mergeCell ref="A1:M1"/>
    <mergeCell ref="A2:E2"/>
    <mergeCell ref="A3:E3"/>
    <mergeCell ref="A4:G4"/>
    <mergeCell ref="A14:G14"/>
    <mergeCell ref="A33:C33"/>
    <mergeCell ref="B34:C34"/>
    <mergeCell ref="B35:C35"/>
    <mergeCell ref="B37:C37"/>
    <mergeCell ref="B36:C36"/>
  </mergeCells>
  <pageMargins left="0.7" right="0.7" top="0.75" bottom="0.75" header="0.3" footer="0.3"/>
  <pageSetup paperSize="9" orientation="portrait" r:id="rId1"/>
  <headerFooter>
    <oddHeader xml:space="preserve">&amp;C&amp;"-,Kurziv"
</oddHeader>
    <oddFooter xml:space="preserve">&amp;C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view="pageLayout" zoomScaleNormal="100" workbookViewId="0">
      <selection activeCell="A3" sqref="A3:E8"/>
    </sheetView>
  </sheetViews>
  <sheetFormatPr defaultColWidth="9.140625" defaultRowHeight="15" x14ac:dyDescent="0.25"/>
  <cols>
    <col min="1" max="1" width="31.42578125" customWidth="1"/>
    <col min="2" max="5" width="17.7109375" customWidth="1"/>
  </cols>
  <sheetData>
    <row r="1" spans="1:13" ht="53.25" customHeight="1" x14ac:dyDescent="0.25">
      <c r="A1" s="235" t="s">
        <v>165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</row>
    <row r="2" spans="1:13" ht="22.9" customHeight="1" x14ac:dyDescent="0.25">
      <c r="A2" s="259" t="s">
        <v>62</v>
      </c>
      <c r="B2" s="259"/>
      <c r="C2" s="259"/>
      <c r="D2" s="241"/>
    </row>
    <row r="3" spans="1:13" ht="28.15" customHeight="1" x14ac:dyDescent="0.25">
      <c r="A3" s="259" t="s">
        <v>58</v>
      </c>
      <c r="B3" s="293"/>
      <c r="C3" s="293"/>
      <c r="D3" s="293"/>
    </row>
    <row r="4" spans="1:13" ht="25.5" customHeight="1" x14ac:dyDescent="0.25">
      <c r="A4" s="22" t="s">
        <v>33</v>
      </c>
      <c r="B4" s="22" t="s">
        <v>167</v>
      </c>
      <c r="C4" s="22" t="s">
        <v>163</v>
      </c>
      <c r="D4" s="58" t="s">
        <v>164</v>
      </c>
      <c r="E4" s="58" t="s">
        <v>168</v>
      </c>
    </row>
    <row r="5" spans="1:13" ht="15.75" customHeight="1" x14ac:dyDescent="0.25">
      <c r="A5" s="25" t="s">
        <v>34</v>
      </c>
      <c r="B5" s="26">
        <f>B6</f>
        <v>2104890</v>
      </c>
      <c r="C5" s="26">
        <f t="shared" ref="C5:E5" si="0">C6</f>
        <v>87816</v>
      </c>
      <c r="D5" s="169">
        <f>C5/B5</f>
        <v>4.1719994869090546E-2</v>
      </c>
      <c r="E5" s="26">
        <f t="shared" si="0"/>
        <v>2192706</v>
      </c>
    </row>
    <row r="6" spans="1:13" ht="15.75" customHeight="1" x14ac:dyDescent="0.25">
      <c r="A6" s="25" t="s">
        <v>35</v>
      </c>
      <c r="B6" s="49">
        <f>B7+B8</f>
        <v>2104890</v>
      </c>
      <c r="C6" s="49">
        <f t="shared" ref="C6:E6" si="1">C7+C8</f>
        <v>87816</v>
      </c>
      <c r="D6" s="169">
        <f t="shared" ref="D6:D8" si="2">C6/B6</f>
        <v>4.1719994869090546E-2</v>
      </c>
      <c r="E6" s="49">
        <f t="shared" si="1"/>
        <v>2192706</v>
      </c>
    </row>
    <row r="7" spans="1:13" ht="15.75" customHeight="1" x14ac:dyDescent="0.25">
      <c r="A7" s="46" t="s">
        <v>36</v>
      </c>
      <c r="B7" s="49">
        <v>1989890</v>
      </c>
      <c r="C7" s="49">
        <v>82816</v>
      </c>
      <c r="D7" s="169">
        <f t="shared" si="2"/>
        <v>4.1618380915527997E-2</v>
      </c>
      <c r="E7" s="49">
        <f>B7+C7</f>
        <v>2072706</v>
      </c>
    </row>
    <row r="8" spans="1:13" ht="15.75" customHeight="1" x14ac:dyDescent="0.25">
      <c r="A8" s="50" t="s">
        <v>37</v>
      </c>
      <c r="B8" s="49">
        <v>115000</v>
      </c>
      <c r="C8" s="49">
        <v>5000</v>
      </c>
      <c r="D8" s="169">
        <f t="shared" si="2"/>
        <v>4.3478260869565216E-2</v>
      </c>
      <c r="E8" s="49">
        <f>B8+C8</f>
        <v>120000</v>
      </c>
    </row>
  </sheetData>
  <mergeCells count="3">
    <mergeCell ref="A3:D3"/>
    <mergeCell ref="A2:D2"/>
    <mergeCell ref="A1:M1"/>
  </mergeCells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headerFooter>
    <oddHeader xml:space="preserve">&amp;C&amp;"-,Kurziv"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A4" sqref="A4:H13"/>
    </sheetView>
  </sheetViews>
  <sheetFormatPr defaultRowHeight="15" x14ac:dyDescent="0.25"/>
  <cols>
    <col min="1" max="3" width="6.42578125" customWidth="1"/>
    <col min="4" max="4" width="35.7109375" customWidth="1"/>
    <col min="5" max="7" width="10.7109375" customWidth="1"/>
  </cols>
  <sheetData>
    <row r="1" spans="1:13" ht="53.25" customHeight="1" x14ac:dyDescent="0.25">
      <c r="A1" s="295" t="s">
        <v>165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</row>
    <row r="2" spans="1:13" ht="22.9" customHeight="1" x14ac:dyDescent="0.25">
      <c r="A2" s="259" t="s">
        <v>62</v>
      </c>
      <c r="B2" s="259"/>
      <c r="C2" s="259"/>
      <c r="D2" s="259"/>
      <c r="E2" s="294"/>
      <c r="F2" s="294"/>
      <c r="G2" s="294"/>
    </row>
    <row r="3" spans="1:13" ht="22.9" customHeight="1" x14ac:dyDescent="0.25">
      <c r="A3" s="66"/>
      <c r="B3" s="66"/>
      <c r="C3" s="66"/>
      <c r="D3" s="66"/>
      <c r="E3" s="74"/>
      <c r="F3" s="74"/>
      <c r="G3" s="74"/>
    </row>
    <row r="4" spans="1:13" ht="27.75" customHeight="1" x14ac:dyDescent="0.25">
      <c r="A4" s="259" t="s">
        <v>76</v>
      </c>
      <c r="B4" s="260"/>
      <c r="C4" s="260"/>
      <c r="D4" s="260"/>
      <c r="E4" s="260"/>
      <c r="F4" s="260"/>
      <c r="G4" s="260"/>
    </row>
    <row r="5" spans="1:13" ht="18" hidden="1" x14ac:dyDescent="0.25">
      <c r="A5" s="12"/>
      <c r="B5" s="12"/>
      <c r="C5" s="12"/>
      <c r="D5" s="12"/>
      <c r="E5" s="12"/>
      <c r="F5" s="21"/>
      <c r="G5" s="21"/>
    </row>
    <row r="6" spans="1:13" ht="25.5" customHeight="1" x14ac:dyDescent="0.25">
      <c r="A6" s="22" t="s">
        <v>13</v>
      </c>
      <c r="B6" s="23" t="s">
        <v>14</v>
      </c>
      <c r="C6" s="23" t="s">
        <v>15</v>
      </c>
      <c r="D6" s="23" t="s">
        <v>38</v>
      </c>
      <c r="E6" s="22" t="s">
        <v>167</v>
      </c>
      <c r="F6" s="22" t="s">
        <v>163</v>
      </c>
      <c r="G6" s="58" t="s">
        <v>164</v>
      </c>
      <c r="H6" s="58" t="s">
        <v>168</v>
      </c>
    </row>
    <row r="7" spans="1:13" ht="20.25" customHeight="1" x14ac:dyDescent="0.25">
      <c r="A7" s="51">
        <v>8</v>
      </c>
      <c r="B7" s="51"/>
      <c r="C7" s="51"/>
      <c r="D7" s="45" t="s">
        <v>39</v>
      </c>
      <c r="E7" s="49">
        <v>0</v>
      </c>
      <c r="F7" s="49">
        <v>0</v>
      </c>
      <c r="G7" s="49">
        <v>0</v>
      </c>
      <c r="H7" s="86">
        <v>0</v>
      </c>
    </row>
    <row r="8" spans="1:13" ht="15" customHeight="1" x14ac:dyDescent="0.25">
      <c r="A8" s="51"/>
      <c r="B8" s="52">
        <v>84</v>
      </c>
      <c r="C8" s="52"/>
      <c r="D8" s="38" t="s">
        <v>40</v>
      </c>
      <c r="E8" s="49">
        <v>0</v>
      </c>
      <c r="F8" s="49">
        <v>0</v>
      </c>
      <c r="G8" s="49">
        <v>0</v>
      </c>
      <c r="H8" s="86">
        <v>0</v>
      </c>
    </row>
    <row r="9" spans="1:13" ht="15" customHeight="1" x14ac:dyDescent="0.25">
      <c r="A9" s="53"/>
      <c r="B9" s="53"/>
      <c r="C9" s="54">
        <v>81</v>
      </c>
      <c r="D9" s="46" t="s">
        <v>41</v>
      </c>
      <c r="E9" s="49">
        <v>0</v>
      </c>
      <c r="F9" s="49">
        <v>0</v>
      </c>
      <c r="G9" s="49">
        <v>0</v>
      </c>
      <c r="H9" s="86">
        <v>0</v>
      </c>
    </row>
    <row r="10" spans="1:13" ht="20.25" customHeight="1" x14ac:dyDescent="0.25">
      <c r="A10" s="55">
        <v>5</v>
      </c>
      <c r="B10" s="56"/>
      <c r="C10" s="56"/>
      <c r="D10" s="47" t="s">
        <v>42</v>
      </c>
      <c r="E10" s="49">
        <v>0</v>
      </c>
      <c r="F10" s="49">
        <v>0</v>
      </c>
      <c r="G10" s="49">
        <v>0</v>
      </c>
      <c r="H10" s="86">
        <v>0</v>
      </c>
    </row>
    <row r="11" spans="1:13" ht="15" customHeight="1" x14ac:dyDescent="0.25">
      <c r="A11" s="52"/>
      <c r="B11" s="52">
        <v>54</v>
      </c>
      <c r="C11" s="52"/>
      <c r="D11" s="48" t="s">
        <v>43</v>
      </c>
      <c r="E11" s="49">
        <v>0</v>
      </c>
      <c r="F11" s="49">
        <v>0</v>
      </c>
      <c r="G11" s="49">
        <v>0</v>
      </c>
      <c r="H11" s="86">
        <v>0</v>
      </c>
    </row>
    <row r="12" spans="1:13" ht="15" customHeight="1" x14ac:dyDescent="0.25">
      <c r="A12" s="52"/>
      <c r="B12" s="52"/>
      <c r="C12" s="54">
        <v>11</v>
      </c>
      <c r="D12" s="33" t="s">
        <v>44</v>
      </c>
      <c r="E12" s="49">
        <v>0</v>
      </c>
      <c r="F12" s="49">
        <v>0</v>
      </c>
      <c r="G12" s="49">
        <v>0</v>
      </c>
      <c r="H12" s="86">
        <v>0</v>
      </c>
    </row>
    <row r="13" spans="1:13" ht="15" customHeight="1" x14ac:dyDescent="0.25">
      <c r="A13" s="52"/>
      <c r="B13" s="52"/>
      <c r="C13" s="54">
        <v>31</v>
      </c>
      <c r="D13" s="33" t="s">
        <v>21</v>
      </c>
      <c r="E13" s="49">
        <v>0</v>
      </c>
      <c r="F13" s="49">
        <v>0</v>
      </c>
      <c r="G13" s="49">
        <v>0</v>
      </c>
      <c r="H13" s="86">
        <v>0</v>
      </c>
    </row>
  </sheetData>
  <mergeCells count="3">
    <mergeCell ref="A4:G4"/>
    <mergeCell ref="A2:G2"/>
    <mergeCell ref="A1:M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9"/>
  <sheetViews>
    <sheetView showGridLines="0" tabSelected="1" workbookViewId="0">
      <pane ySplit="1" topLeftCell="A80" activePane="bottomLeft" state="frozenSplit"/>
      <selection pane="bottomLeft" activeCell="L90" sqref="L90:L92"/>
    </sheetView>
  </sheetViews>
  <sheetFormatPr defaultRowHeight="12.75" x14ac:dyDescent="0.2"/>
  <cols>
    <col min="1" max="1" width="24.140625" style="88" customWidth="1"/>
    <col min="2" max="2" width="0" style="88" hidden="1" customWidth="1"/>
    <col min="3" max="3" width="4" style="88" customWidth="1"/>
    <col min="4" max="4" width="10.140625" style="88" customWidth="1"/>
    <col min="5" max="5" width="12.28515625" style="88" customWidth="1"/>
    <col min="6" max="6" width="2.5703125" style="88" customWidth="1"/>
    <col min="7" max="7" width="23.140625" style="88" customWidth="1"/>
    <col min="8" max="8" width="11.5703125" style="88" customWidth="1"/>
    <col min="9" max="9" width="5.7109375" style="88" customWidth="1"/>
    <col min="10" max="10" width="3" style="88" customWidth="1"/>
    <col min="11" max="11" width="7.28515625" style="88" customWidth="1"/>
    <col min="12" max="12" width="11.140625" style="88" customWidth="1"/>
    <col min="13" max="16384" width="9.140625" style="88"/>
  </cols>
  <sheetData>
    <row r="1" spans="1:12" ht="7.15" customHeight="1" x14ac:dyDescent="0.2"/>
    <row r="2" spans="1:12" ht="12.75" customHeight="1" x14ac:dyDescent="0.2">
      <c r="A2" s="184" t="s">
        <v>153</v>
      </c>
      <c r="B2" s="323" t="s">
        <v>38</v>
      </c>
      <c r="C2" s="324"/>
      <c r="D2" s="324"/>
      <c r="E2" s="324"/>
      <c r="F2" s="324"/>
      <c r="G2" s="324"/>
      <c r="H2" s="184" t="s">
        <v>238</v>
      </c>
      <c r="I2" s="323" t="s">
        <v>237</v>
      </c>
      <c r="J2" s="324"/>
      <c r="K2" s="185" t="s">
        <v>239</v>
      </c>
      <c r="L2" s="184" t="s">
        <v>236</v>
      </c>
    </row>
    <row r="3" spans="1:12" x14ac:dyDescent="0.2">
      <c r="A3" s="186"/>
      <c r="B3" s="320" t="s">
        <v>235</v>
      </c>
      <c r="C3" s="321"/>
      <c r="D3" s="321"/>
      <c r="E3" s="321"/>
      <c r="F3" s="321"/>
      <c r="G3" s="321"/>
      <c r="H3" s="187">
        <v>2104890</v>
      </c>
      <c r="I3" s="322">
        <v>87816</v>
      </c>
      <c r="J3" s="321"/>
      <c r="K3" s="188">
        <v>5</v>
      </c>
      <c r="L3" s="187">
        <v>2192706</v>
      </c>
    </row>
    <row r="4" spans="1:12" x14ac:dyDescent="0.2">
      <c r="A4" s="189" t="s">
        <v>240</v>
      </c>
      <c r="B4" s="325" t="s">
        <v>159</v>
      </c>
      <c r="C4" s="326"/>
      <c r="D4" s="326"/>
      <c r="E4" s="326"/>
      <c r="F4" s="326"/>
      <c r="G4" s="326"/>
      <c r="H4" s="190">
        <v>2104890</v>
      </c>
      <c r="I4" s="327">
        <v>87816</v>
      </c>
      <c r="J4" s="326"/>
      <c r="K4" s="192">
        <v>5</v>
      </c>
      <c r="L4" s="190">
        <v>2192706</v>
      </c>
    </row>
    <row r="5" spans="1:12" x14ac:dyDescent="0.2">
      <c r="A5" s="189" t="s">
        <v>241</v>
      </c>
      <c r="B5" s="325" t="s">
        <v>242</v>
      </c>
      <c r="C5" s="326"/>
      <c r="D5" s="326"/>
      <c r="E5" s="326"/>
      <c r="F5" s="326"/>
      <c r="G5" s="326"/>
      <c r="H5" s="190">
        <v>2104890</v>
      </c>
      <c r="I5" s="327">
        <v>87817</v>
      </c>
      <c r="J5" s="326"/>
      <c r="K5" s="192">
        <v>5</v>
      </c>
      <c r="L5" s="191">
        <v>2192706</v>
      </c>
    </row>
    <row r="6" spans="1:12" x14ac:dyDescent="0.2">
      <c r="A6" s="189" t="s">
        <v>234</v>
      </c>
      <c r="B6" s="325" t="s">
        <v>233</v>
      </c>
      <c r="C6" s="326"/>
      <c r="D6" s="326"/>
      <c r="E6" s="326"/>
      <c r="F6" s="326"/>
      <c r="G6" s="326"/>
      <c r="H6" s="190">
        <v>2104890</v>
      </c>
      <c r="I6" s="327">
        <v>87818</v>
      </c>
      <c r="J6" s="326"/>
      <c r="K6" s="192">
        <v>5</v>
      </c>
      <c r="L6" s="191">
        <v>2192706</v>
      </c>
    </row>
    <row r="7" spans="1:12" x14ac:dyDescent="0.2">
      <c r="A7" s="193" t="s">
        <v>232</v>
      </c>
      <c r="B7" s="328" t="s">
        <v>231</v>
      </c>
      <c r="C7" s="329"/>
      <c r="D7" s="329"/>
      <c r="E7" s="329"/>
      <c r="F7" s="329"/>
      <c r="G7" s="329"/>
      <c r="H7" s="194">
        <v>97000</v>
      </c>
      <c r="I7" s="330">
        <v>1900</v>
      </c>
      <c r="J7" s="329"/>
      <c r="K7" s="195">
        <v>1.96</v>
      </c>
      <c r="L7" s="194">
        <v>98900</v>
      </c>
    </row>
    <row r="8" spans="1:12" x14ac:dyDescent="0.2">
      <c r="A8" s="196" t="s">
        <v>230</v>
      </c>
      <c r="B8" s="317" t="s">
        <v>150</v>
      </c>
      <c r="C8" s="318"/>
      <c r="D8" s="318"/>
      <c r="E8" s="318"/>
      <c r="F8" s="318"/>
      <c r="G8" s="318"/>
      <c r="H8" s="197">
        <v>93200</v>
      </c>
      <c r="I8" s="319">
        <v>0</v>
      </c>
      <c r="J8" s="318"/>
      <c r="K8" s="198">
        <v>0</v>
      </c>
      <c r="L8" s="197">
        <v>93200</v>
      </c>
    </row>
    <row r="9" spans="1:12" x14ac:dyDescent="0.2">
      <c r="A9" s="181" t="s">
        <v>186</v>
      </c>
      <c r="B9" s="296" t="s">
        <v>185</v>
      </c>
      <c r="C9" s="297"/>
      <c r="D9" s="297"/>
      <c r="E9" s="297"/>
      <c r="F9" s="297"/>
      <c r="G9" s="297"/>
      <c r="H9" s="182">
        <v>93200</v>
      </c>
      <c r="I9" s="298">
        <v>0</v>
      </c>
      <c r="J9" s="297"/>
      <c r="K9" s="183">
        <v>0</v>
      </c>
      <c r="L9" s="182">
        <v>93200</v>
      </c>
    </row>
    <row r="10" spans="1:12" x14ac:dyDescent="0.2">
      <c r="A10" s="181" t="s">
        <v>176</v>
      </c>
      <c r="B10" s="296" t="s">
        <v>175</v>
      </c>
      <c r="C10" s="297"/>
      <c r="D10" s="297"/>
      <c r="E10" s="297"/>
      <c r="F10" s="297"/>
      <c r="G10" s="297"/>
      <c r="H10" s="182">
        <v>93200</v>
      </c>
      <c r="I10" s="298">
        <v>0</v>
      </c>
      <c r="J10" s="297"/>
      <c r="K10" s="183">
        <v>0</v>
      </c>
      <c r="L10" s="182">
        <v>93200</v>
      </c>
    </row>
    <row r="11" spans="1:12" x14ac:dyDescent="0.2">
      <c r="A11" s="181" t="s">
        <v>173</v>
      </c>
      <c r="B11" s="296" t="s">
        <v>31</v>
      </c>
      <c r="C11" s="297"/>
      <c r="D11" s="297"/>
      <c r="E11" s="297"/>
      <c r="F11" s="297"/>
      <c r="G11" s="297"/>
      <c r="H11" s="182">
        <v>92750</v>
      </c>
      <c r="I11" s="298">
        <v>107</v>
      </c>
      <c r="J11" s="297"/>
      <c r="K11" s="183">
        <v>0.12</v>
      </c>
      <c r="L11" s="182">
        <v>92857</v>
      </c>
    </row>
    <row r="12" spans="1:12" x14ac:dyDescent="0.2">
      <c r="A12" s="181" t="s">
        <v>172</v>
      </c>
      <c r="B12" s="296" t="s">
        <v>32</v>
      </c>
      <c r="C12" s="297"/>
      <c r="D12" s="297"/>
      <c r="E12" s="297"/>
      <c r="F12" s="297"/>
      <c r="G12" s="297"/>
      <c r="H12" s="182">
        <v>450</v>
      </c>
      <c r="I12" s="298">
        <v>-107</v>
      </c>
      <c r="J12" s="297"/>
      <c r="K12" s="183">
        <v>-23.78</v>
      </c>
      <c r="L12" s="182">
        <v>343</v>
      </c>
    </row>
    <row r="13" spans="1:12" x14ac:dyDescent="0.2">
      <c r="A13" s="196" t="s">
        <v>229</v>
      </c>
      <c r="B13" s="317" t="s">
        <v>228</v>
      </c>
      <c r="C13" s="318"/>
      <c r="D13" s="318"/>
      <c r="E13" s="318"/>
      <c r="F13" s="318"/>
      <c r="G13" s="318"/>
      <c r="H13" s="197">
        <v>0</v>
      </c>
      <c r="I13" s="319">
        <v>0</v>
      </c>
      <c r="J13" s="318"/>
      <c r="K13" s="198">
        <v>0</v>
      </c>
      <c r="L13" s="197">
        <v>0</v>
      </c>
    </row>
    <row r="14" spans="1:12" x14ac:dyDescent="0.2">
      <c r="A14" s="181" t="s">
        <v>186</v>
      </c>
      <c r="B14" s="296" t="s">
        <v>185</v>
      </c>
      <c r="C14" s="297"/>
      <c r="D14" s="297"/>
      <c r="E14" s="297"/>
      <c r="F14" s="297"/>
      <c r="G14" s="297"/>
      <c r="H14" s="182">
        <v>0</v>
      </c>
      <c r="I14" s="298">
        <v>0</v>
      </c>
      <c r="J14" s="297"/>
      <c r="K14" s="183">
        <v>0</v>
      </c>
      <c r="L14" s="182">
        <v>0</v>
      </c>
    </row>
    <row r="15" spans="1:12" x14ac:dyDescent="0.2">
      <c r="A15" s="181" t="s">
        <v>176</v>
      </c>
      <c r="B15" s="296" t="s">
        <v>175</v>
      </c>
      <c r="C15" s="297"/>
      <c r="D15" s="297"/>
      <c r="E15" s="297"/>
      <c r="F15" s="297"/>
      <c r="G15" s="297"/>
      <c r="H15" s="182">
        <v>0</v>
      </c>
      <c r="I15" s="298">
        <v>0</v>
      </c>
      <c r="J15" s="297"/>
      <c r="K15" s="183">
        <v>0</v>
      </c>
      <c r="L15" s="182">
        <v>0</v>
      </c>
    </row>
    <row r="16" spans="1:12" x14ac:dyDescent="0.2">
      <c r="A16" s="181" t="s">
        <v>173</v>
      </c>
      <c r="B16" s="296" t="s">
        <v>31</v>
      </c>
      <c r="C16" s="297"/>
      <c r="D16" s="297"/>
      <c r="E16" s="297"/>
      <c r="F16" s="297"/>
      <c r="G16" s="297"/>
      <c r="H16" s="182">
        <v>0</v>
      </c>
      <c r="I16" s="298">
        <v>0</v>
      </c>
      <c r="J16" s="297"/>
      <c r="K16" s="183">
        <v>0</v>
      </c>
      <c r="L16" s="182">
        <v>0</v>
      </c>
    </row>
    <row r="17" spans="1:12" x14ac:dyDescent="0.2">
      <c r="A17" s="196" t="s">
        <v>227</v>
      </c>
      <c r="B17" s="317" t="s">
        <v>226</v>
      </c>
      <c r="C17" s="318"/>
      <c r="D17" s="318"/>
      <c r="E17" s="318"/>
      <c r="F17" s="318"/>
      <c r="G17" s="318"/>
      <c r="H17" s="197">
        <v>3800</v>
      </c>
      <c r="I17" s="319">
        <v>1900</v>
      </c>
      <c r="J17" s="318"/>
      <c r="K17" s="198">
        <v>50</v>
      </c>
      <c r="L17" s="197">
        <v>5700</v>
      </c>
    </row>
    <row r="18" spans="1:12" x14ac:dyDescent="0.2">
      <c r="A18" s="181" t="s">
        <v>186</v>
      </c>
      <c r="B18" s="296" t="s">
        <v>185</v>
      </c>
      <c r="C18" s="297"/>
      <c r="D18" s="297"/>
      <c r="E18" s="297"/>
      <c r="F18" s="297"/>
      <c r="G18" s="297"/>
      <c r="H18" s="182">
        <v>3800</v>
      </c>
      <c r="I18" s="298">
        <v>1900</v>
      </c>
      <c r="J18" s="297"/>
      <c r="K18" s="183">
        <v>50</v>
      </c>
      <c r="L18" s="182">
        <v>5700</v>
      </c>
    </row>
    <row r="19" spans="1:12" x14ac:dyDescent="0.2">
      <c r="A19" s="181" t="s">
        <v>176</v>
      </c>
      <c r="B19" s="296" t="s">
        <v>175</v>
      </c>
      <c r="C19" s="297"/>
      <c r="D19" s="297"/>
      <c r="E19" s="297"/>
      <c r="F19" s="297"/>
      <c r="G19" s="297"/>
      <c r="H19" s="182">
        <v>3800</v>
      </c>
      <c r="I19" s="298">
        <v>1900</v>
      </c>
      <c r="J19" s="297"/>
      <c r="K19" s="183">
        <v>50</v>
      </c>
      <c r="L19" s="182">
        <v>5700</v>
      </c>
    </row>
    <row r="20" spans="1:12" x14ac:dyDescent="0.2">
      <c r="A20" s="181" t="s">
        <v>182</v>
      </c>
      <c r="B20" s="296" t="s">
        <v>50</v>
      </c>
      <c r="C20" s="297"/>
      <c r="D20" s="297"/>
      <c r="E20" s="297"/>
      <c r="F20" s="297"/>
      <c r="G20" s="297"/>
      <c r="H20" s="182">
        <v>3800</v>
      </c>
      <c r="I20" s="298">
        <v>1900</v>
      </c>
      <c r="J20" s="297"/>
      <c r="K20" s="183">
        <v>50</v>
      </c>
      <c r="L20" s="182">
        <v>5700</v>
      </c>
    </row>
    <row r="21" spans="1:12" x14ac:dyDescent="0.2">
      <c r="A21" s="199" t="s">
        <v>225</v>
      </c>
      <c r="B21" s="314" t="s">
        <v>224</v>
      </c>
      <c r="C21" s="315"/>
      <c r="D21" s="315"/>
      <c r="E21" s="315"/>
      <c r="F21" s="315"/>
      <c r="G21" s="315"/>
      <c r="H21" s="200">
        <v>411760</v>
      </c>
      <c r="I21" s="316">
        <v>73716</v>
      </c>
      <c r="J21" s="315"/>
      <c r="K21" s="201">
        <v>18</v>
      </c>
      <c r="L21" s="200">
        <v>485476</v>
      </c>
    </row>
    <row r="22" spans="1:12" x14ac:dyDescent="0.2">
      <c r="A22" s="202" t="s">
        <v>223</v>
      </c>
      <c r="B22" s="311" t="s">
        <v>222</v>
      </c>
      <c r="C22" s="312"/>
      <c r="D22" s="312"/>
      <c r="E22" s="312"/>
      <c r="F22" s="312"/>
      <c r="G22" s="312"/>
      <c r="H22" s="203">
        <v>150000</v>
      </c>
      <c r="I22" s="313">
        <v>5000</v>
      </c>
      <c r="J22" s="312"/>
      <c r="K22" s="204">
        <v>3.33</v>
      </c>
      <c r="L22" s="203">
        <v>155000</v>
      </c>
    </row>
    <row r="23" spans="1:12" x14ac:dyDescent="0.2">
      <c r="A23" s="181" t="s">
        <v>186</v>
      </c>
      <c r="B23" s="296" t="s">
        <v>185</v>
      </c>
      <c r="C23" s="297"/>
      <c r="D23" s="297"/>
      <c r="E23" s="297"/>
      <c r="F23" s="297"/>
      <c r="G23" s="297"/>
      <c r="H23" s="182">
        <v>85000</v>
      </c>
      <c r="I23" s="298">
        <v>0</v>
      </c>
      <c r="J23" s="297"/>
      <c r="K23" s="183">
        <v>0</v>
      </c>
      <c r="L23" s="182">
        <v>85000</v>
      </c>
    </row>
    <row r="24" spans="1:12" x14ac:dyDescent="0.2">
      <c r="A24" s="181" t="s">
        <v>176</v>
      </c>
      <c r="B24" s="296" t="s">
        <v>175</v>
      </c>
      <c r="C24" s="297"/>
      <c r="D24" s="297"/>
      <c r="E24" s="297"/>
      <c r="F24" s="297"/>
      <c r="G24" s="297"/>
      <c r="H24" s="182">
        <v>85000</v>
      </c>
      <c r="I24" s="298">
        <v>0</v>
      </c>
      <c r="J24" s="297"/>
      <c r="K24" s="183">
        <v>0</v>
      </c>
      <c r="L24" s="182">
        <v>85000</v>
      </c>
    </row>
    <row r="25" spans="1:12" x14ac:dyDescent="0.2">
      <c r="A25" s="181" t="s">
        <v>174</v>
      </c>
      <c r="B25" s="296" t="s">
        <v>29</v>
      </c>
      <c r="C25" s="297"/>
      <c r="D25" s="297"/>
      <c r="E25" s="297"/>
      <c r="F25" s="297"/>
      <c r="G25" s="297"/>
      <c r="H25" s="182">
        <v>81500</v>
      </c>
      <c r="I25" s="298">
        <v>0</v>
      </c>
      <c r="J25" s="297"/>
      <c r="K25" s="183">
        <v>0</v>
      </c>
      <c r="L25" s="182">
        <v>81500</v>
      </c>
    </row>
    <row r="26" spans="1:12" x14ac:dyDescent="0.2">
      <c r="A26" s="181" t="s">
        <v>173</v>
      </c>
      <c r="B26" s="296" t="s">
        <v>31</v>
      </c>
      <c r="C26" s="297"/>
      <c r="D26" s="297"/>
      <c r="E26" s="297"/>
      <c r="F26" s="297"/>
      <c r="G26" s="297"/>
      <c r="H26" s="182">
        <v>2500</v>
      </c>
      <c r="I26" s="298">
        <v>0</v>
      </c>
      <c r="J26" s="297"/>
      <c r="K26" s="183">
        <v>0</v>
      </c>
      <c r="L26" s="182">
        <v>2500</v>
      </c>
    </row>
    <row r="27" spans="1:12" x14ac:dyDescent="0.2">
      <c r="A27" s="181" t="s">
        <v>182</v>
      </c>
      <c r="B27" s="296" t="s">
        <v>50</v>
      </c>
      <c r="C27" s="297"/>
      <c r="D27" s="297"/>
      <c r="E27" s="297"/>
      <c r="F27" s="297"/>
      <c r="G27" s="297"/>
      <c r="H27" s="182">
        <v>1000</v>
      </c>
      <c r="I27" s="298">
        <v>0</v>
      </c>
      <c r="J27" s="297"/>
      <c r="K27" s="183">
        <v>0</v>
      </c>
      <c r="L27" s="182">
        <v>1000</v>
      </c>
    </row>
    <row r="28" spans="1:12" x14ac:dyDescent="0.2">
      <c r="A28" s="181" t="s">
        <v>220</v>
      </c>
      <c r="B28" s="296" t="s">
        <v>141</v>
      </c>
      <c r="C28" s="297"/>
      <c r="D28" s="297"/>
      <c r="E28" s="297"/>
      <c r="F28" s="297"/>
      <c r="G28" s="297"/>
      <c r="H28" s="182">
        <v>65000</v>
      </c>
      <c r="I28" s="298">
        <v>5000</v>
      </c>
      <c r="J28" s="297"/>
      <c r="K28" s="183">
        <v>7.69</v>
      </c>
      <c r="L28" s="182">
        <v>70000</v>
      </c>
    </row>
    <row r="29" spans="1:12" x14ac:dyDescent="0.2">
      <c r="A29" s="181" t="s">
        <v>176</v>
      </c>
      <c r="B29" s="296" t="s">
        <v>175</v>
      </c>
      <c r="C29" s="297"/>
      <c r="D29" s="297"/>
      <c r="E29" s="297"/>
      <c r="F29" s="297"/>
      <c r="G29" s="297"/>
      <c r="H29" s="182">
        <v>65000</v>
      </c>
      <c r="I29" s="298">
        <v>5000</v>
      </c>
      <c r="J29" s="297"/>
      <c r="K29" s="183">
        <v>7.69</v>
      </c>
      <c r="L29" s="182">
        <v>70000</v>
      </c>
    </row>
    <row r="30" spans="1:12" x14ac:dyDescent="0.2">
      <c r="A30" s="181" t="s">
        <v>174</v>
      </c>
      <c r="B30" s="296" t="s">
        <v>29</v>
      </c>
      <c r="C30" s="297"/>
      <c r="D30" s="297"/>
      <c r="E30" s="297"/>
      <c r="F30" s="297"/>
      <c r="G30" s="297"/>
      <c r="H30" s="182">
        <v>43692</v>
      </c>
      <c r="I30" s="298">
        <v>0</v>
      </c>
      <c r="J30" s="297"/>
      <c r="K30" s="183">
        <v>0</v>
      </c>
      <c r="L30" s="182">
        <v>43692</v>
      </c>
    </row>
    <row r="31" spans="1:12" x14ac:dyDescent="0.2">
      <c r="A31" s="181" t="s">
        <v>173</v>
      </c>
      <c r="B31" s="296" t="s">
        <v>31</v>
      </c>
      <c r="C31" s="297"/>
      <c r="D31" s="297"/>
      <c r="E31" s="297"/>
      <c r="F31" s="297"/>
      <c r="G31" s="297"/>
      <c r="H31" s="182">
        <v>20808</v>
      </c>
      <c r="I31" s="298">
        <v>5000</v>
      </c>
      <c r="J31" s="297"/>
      <c r="K31" s="183">
        <v>24.03</v>
      </c>
      <c r="L31" s="182">
        <v>25808</v>
      </c>
    </row>
    <row r="32" spans="1:12" x14ac:dyDescent="0.2">
      <c r="A32" s="181" t="s">
        <v>182</v>
      </c>
      <c r="B32" s="296" t="s">
        <v>50</v>
      </c>
      <c r="C32" s="297"/>
      <c r="D32" s="297"/>
      <c r="E32" s="297"/>
      <c r="F32" s="297"/>
      <c r="G32" s="297"/>
      <c r="H32" s="182">
        <v>500</v>
      </c>
      <c r="I32" s="298">
        <v>0</v>
      </c>
      <c r="J32" s="297"/>
      <c r="K32" s="183">
        <v>0</v>
      </c>
      <c r="L32" s="182">
        <v>500</v>
      </c>
    </row>
    <row r="33" spans="1:12" x14ac:dyDescent="0.2">
      <c r="A33" s="202" t="s">
        <v>221</v>
      </c>
      <c r="B33" s="311" t="s">
        <v>139</v>
      </c>
      <c r="C33" s="312"/>
      <c r="D33" s="312"/>
      <c r="E33" s="312"/>
      <c r="F33" s="312"/>
      <c r="G33" s="312"/>
      <c r="H33" s="203">
        <v>16984</v>
      </c>
      <c r="I33" s="313">
        <v>11423</v>
      </c>
      <c r="J33" s="312"/>
      <c r="K33" s="204">
        <v>67.260000000000005</v>
      </c>
      <c r="L33" s="203">
        <v>28407</v>
      </c>
    </row>
    <row r="34" spans="1:12" x14ac:dyDescent="0.2">
      <c r="A34" s="181" t="s">
        <v>186</v>
      </c>
      <c r="B34" s="296" t="s">
        <v>185</v>
      </c>
      <c r="C34" s="297"/>
      <c r="D34" s="297"/>
      <c r="E34" s="297"/>
      <c r="F34" s="297"/>
      <c r="G34" s="297"/>
      <c r="H34" s="182">
        <v>1464</v>
      </c>
      <c r="I34" s="298">
        <v>-228</v>
      </c>
      <c r="J34" s="297"/>
      <c r="K34" s="183">
        <v>-15.57</v>
      </c>
      <c r="L34" s="182">
        <v>1236</v>
      </c>
    </row>
    <row r="35" spans="1:12" x14ac:dyDescent="0.2">
      <c r="A35" s="181" t="s">
        <v>176</v>
      </c>
      <c r="B35" s="296" t="s">
        <v>175</v>
      </c>
      <c r="C35" s="297"/>
      <c r="D35" s="297"/>
      <c r="E35" s="297"/>
      <c r="F35" s="297"/>
      <c r="G35" s="297"/>
      <c r="H35" s="182">
        <v>1464</v>
      </c>
      <c r="I35" s="298">
        <v>-228</v>
      </c>
      <c r="J35" s="297"/>
      <c r="K35" s="183">
        <v>-15.57</v>
      </c>
      <c r="L35" s="182">
        <v>1236</v>
      </c>
    </row>
    <row r="36" spans="1:12" x14ac:dyDescent="0.2">
      <c r="A36" s="181" t="s">
        <v>173</v>
      </c>
      <c r="B36" s="296" t="s">
        <v>31</v>
      </c>
      <c r="C36" s="297"/>
      <c r="D36" s="297"/>
      <c r="E36" s="297"/>
      <c r="F36" s="297"/>
      <c r="G36" s="297"/>
      <c r="H36" s="182">
        <v>1197</v>
      </c>
      <c r="I36" s="298">
        <v>39</v>
      </c>
      <c r="J36" s="297"/>
      <c r="K36" s="183">
        <v>3.26</v>
      </c>
      <c r="L36" s="182">
        <v>1236</v>
      </c>
    </row>
    <row r="37" spans="1:12" x14ac:dyDescent="0.2">
      <c r="A37" s="181" t="s">
        <v>182</v>
      </c>
      <c r="B37" s="296" t="s">
        <v>50</v>
      </c>
      <c r="C37" s="297"/>
      <c r="D37" s="297"/>
      <c r="E37" s="297"/>
      <c r="F37" s="297"/>
      <c r="G37" s="297"/>
      <c r="H37" s="182">
        <v>267</v>
      </c>
      <c r="I37" s="298">
        <v>-267</v>
      </c>
      <c r="J37" s="297"/>
      <c r="K37" s="183">
        <v>-100</v>
      </c>
      <c r="L37" s="182">
        <v>0</v>
      </c>
    </row>
    <row r="38" spans="1:12" x14ac:dyDescent="0.2">
      <c r="A38" s="181" t="s">
        <v>191</v>
      </c>
      <c r="B38" s="296" t="s">
        <v>190</v>
      </c>
      <c r="C38" s="297"/>
      <c r="D38" s="297"/>
      <c r="E38" s="297"/>
      <c r="F38" s="297"/>
      <c r="G38" s="297"/>
      <c r="H38" s="182">
        <v>9500</v>
      </c>
      <c r="I38" s="298">
        <v>8810</v>
      </c>
      <c r="J38" s="297"/>
      <c r="K38" s="183">
        <v>92.74</v>
      </c>
      <c r="L38" s="182">
        <v>18310</v>
      </c>
    </row>
    <row r="39" spans="1:12" x14ac:dyDescent="0.2">
      <c r="A39" s="181" t="s">
        <v>176</v>
      </c>
      <c r="B39" s="296" t="s">
        <v>175</v>
      </c>
      <c r="C39" s="297"/>
      <c r="D39" s="297"/>
      <c r="E39" s="297"/>
      <c r="F39" s="297"/>
      <c r="G39" s="297"/>
      <c r="H39" s="182">
        <v>9500</v>
      </c>
      <c r="I39" s="298">
        <v>8810</v>
      </c>
      <c r="J39" s="297"/>
      <c r="K39" s="183">
        <v>92.74</v>
      </c>
      <c r="L39" s="182">
        <v>18310</v>
      </c>
    </row>
    <row r="40" spans="1:12" x14ac:dyDescent="0.2">
      <c r="A40" s="181" t="s">
        <v>173</v>
      </c>
      <c r="B40" s="296" t="s">
        <v>31</v>
      </c>
      <c r="C40" s="297"/>
      <c r="D40" s="297"/>
      <c r="E40" s="297"/>
      <c r="F40" s="297"/>
      <c r="G40" s="297"/>
      <c r="H40" s="182">
        <v>9400</v>
      </c>
      <c r="I40" s="298">
        <v>8810</v>
      </c>
      <c r="J40" s="297"/>
      <c r="K40" s="183">
        <v>93.72</v>
      </c>
      <c r="L40" s="182">
        <v>18210</v>
      </c>
    </row>
    <row r="41" spans="1:12" x14ac:dyDescent="0.2">
      <c r="A41" s="181" t="s">
        <v>213</v>
      </c>
      <c r="B41" s="296" t="s">
        <v>212</v>
      </c>
      <c r="C41" s="297"/>
      <c r="D41" s="297"/>
      <c r="E41" s="297"/>
      <c r="F41" s="297"/>
      <c r="G41" s="297"/>
      <c r="H41" s="182">
        <v>100</v>
      </c>
      <c r="I41" s="298">
        <v>0</v>
      </c>
      <c r="J41" s="297"/>
      <c r="K41" s="183">
        <v>0</v>
      </c>
      <c r="L41" s="182">
        <v>100</v>
      </c>
    </row>
    <row r="42" spans="1:12" x14ac:dyDescent="0.2">
      <c r="A42" s="181" t="s">
        <v>220</v>
      </c>
      <c r="B42" s="296" t="s">
        <v>141</v>
      </c>
      <c r="C42" s="297"/>
      <c r="D42" s="297"/>
      <c r="E42" s="297"/>
      <c r="F42" s="297"/>
      <c r="G42" s="297"/>
      <c r="H42" s="182">
        <v>3000</v>
      </c>
      <c r="I42" s="298">
        <v>0</v>
      </c>
      <c r="J42" s="297"/>
      <c r="K42" s="183">
        <v>0</v>
      </c>
      <c r="L42" s="182">
        <v>3000</v>
      </c>
    </row>
    <row r="43" spans="1:12" x14ac:dyDescent="0.2">
      <c r="A43" s="181" t="s">
        <v>176</v>
      </c>
      <c r="B43" s="296" t="s">
        <v>175</v>
      </c>
      <c r="C43" s="297"/>
      <c r="D43" s="297"/>
      <c r="E43" s="297"/>
      <c r="F43" s="297"/>
      <c r="G43" s="297"/>
      <c r="H43" s="182">
        <v>3000</v>
      </c>
      <c r="I43" s="298">
        <v>0</v>
      </c>
      <c r="J43" s="297"/>
      <c r="K43" s="183">
        <v>0</v>
      </c>
      <c r="L43" s="182">
        <v>3000</v>
      </c>
    </row>
    <row r="44" spans="1:12" x14ac:dyDescent="0.2">
      <c r="A44" s="181" t="s">
        <v>173</v>
      </c>
      <c r="B44" s="296" t="s">
        <v>31</v>
      </c>
      <c r="C44" s="297"/>
      <c r="D44" s="297"/>
      <c r="E44" s="297"/>
      <c r="F44" s="297"/>
      <c r="G44" s="297"/>
      <c r="H44" s="182">
        <v>3000</v>
      </c>
      <c r="I44" s="298">
        <v>0</v>
      </c>
      <c r="J44" s="297"/>
      <c r="K44" s="183">
        <v>0</v>
      </c>
      <c r="L44" s="182">
        <v>3000</v>
      </c>
    </row>
    <row r="45" spans="1:12" x14ac:dyDescent="0.2">
      <c r="A45" s="181" t="s">
        <v>178</v>
      </c>
      <c r="B45" s="296" t="s">
        <v>177</v>
      </c>
      <c r="C45" s="297"/>
      <c r="D45" s="297"/>
      <c r="E45" s="297"/>
      <c r="F45" s="297"/>
      <c r="G45" s="297"/>
      <c r="H45" s="182">
        <v>1700</v>
      </c>
      <c r="I45" s="298">
        <v>2403</v>
      </c>
      <c r="J45" s="297"/>
      <c r="K45" s="183">
        <v>141.35</v>
      </c>
      <c r="L45" s="182">
        <v>4103</v>
      </c>
    </row>
    <row r="46" spans="1:12" x14ac:dyDescent="0.2">
      <c r="A46" s="181" t="s">
        <v>176</v>
      </c>
      <c r="B46" s="296" t="s">
        <v>175</v>
      </c>
      <c r="C46" s="297"/>
      <c r="D46" s="297"/>
      <c r="E46" s="297"/>
      <c r="F46" s="297"/>
      <c r="G46" s="297"/>
      <c r="H46" s="182">
        <v>1700</v>
      </c>
      <c r="I46" s="298">
        <v>2403</v>
      </c>
      <c r="J46" s="297"/>
      <c r="K46" s="183">
        <v>141.35</v>
      </c>
      <c r="L46" s="182">
        <v>4103</v>
      </c>
    </row>
    <row r="47" spans="1:12" x14ac:dyDescent="0.2">
      <c r="A47" s="181" t="s">
        <v>174</v>
      </c>
      <c r="B47" s="296" t="s">
        <v>29</v>
      </c>
      <c r="C47" s="297"/>
      <c r="D47" s="297"/>
      <c r="E47" s="297"/>
      <c r="F47" s="297"/>
      <c r="G47" s="297"/>
      <c r="H47" s="182">
        <v>250</v>
      </c>
      <c r="I47" s="298">
        <v>0</v>
      </c>
      <c r="J47" s="297"/>
      <c r="K47" s="183">
        <v>0</v>
      </c>
      <c r="L47" s="182">
        <v>250</v>
      </c>
    </row>
    <row r="48" spans="1:12" x14ac:dyDescent="0.2">
      <c r="A48" s="181" t="s">
        <v>173</v>
      </c>
      <c r="B48" s="296" t="s">
        <v>31</v>
      </c>
      <c r="C48" s="297"/>
      <c r="D48" s="297"/>
      <c r="E48" s="297"/>
      <c r="F48" s="297"/>
      <c r="G48" s="297"/>
      <c r="H48" s="182">
        <v>450</v>
      </c>
      <c r="I48" s="298">
        <v>2489</v>
      </c>
      <c r="J48" s="297"/>
      <c r="K48" s="183">
        <v>553.11</v>
      </c>
      <c r="L48" s="182">
        <v>2939</v>
      </c>
    </row>
    <row r="49" spans="1:12" x14ac:dyDescent="0.2">
      <c r="A49" s="181" t="s">
        <v>219</v>
      </c>
      <c r="B49" s="296" t="s">
        <v>218</v>
      </c>
      <c r="C49" s="297"/>
      <c r="D49" s="297"/>
      <c r="E49" s="297"/>
      <c r="F49" s="297"/>
      <c r="G49" s="297"/>
      <c r="H49" s="182">
        <v>1000</v>
      </c>
      <c r="I49" s="298">
        <v>-86</v>
      </c>
      <c r="J49" s="297"/>
      <c r="K49" s="183">
        <v>-8.6</v>
      </c>
      <c r="L49" s="182">
        <v>914</v>
      </c>
    </row>
    <row r="50" spans="1:12" x14ac:dyDescent="0.2">
      <c r="A50" s="181" t="s">
        <v>189</v>
      </c>
      <c r="B50" s="296" t="s">
        <v>188</v>
      </c>
      <c r="C50" s="297"/>
      <c r="D50" s="297"/>
      <c r="E50" s="297"/>
      <c r="F50" s="297"/>
      <c r="G50" s="297"/>
      <c r="H50" s="182">
        <v>120</v>
      </c>
      <c r="I50" s="298">
        <v>-50</v>
      </c>
      <c r="J50" s="297"/>
      <c r="K50" s="183">
        <v>-41.67</v>
      </c>
      <c r="L50" s="182">
        <v>70</v>
      </c>
    </row>
    <row r="51" spans="1:12" x14ac:dyDescent="0.2">
      <c r="A51" s="181" t="s">
        <v>176</v>
      </c>
      <c r="B51" s="296" t="s">
        <v>175</v>
      </c>
      <c r="C51" s="297"/>
      <c r="D51" s="297"/>
      <c r="E51" s="297"/>
      <c r="F51" s="297"/>
      <c r="G51" s="297"/>
      <c r="H51" s="182">
        <v>120</v>
      </c>
      <c r="I51" s="298">
        <v>-50</v>
      </c>
      <c r="J51" s="297"/>
      <c r="K51" s="183">
        <v>-41.67</v>
      </c>
      <c r="L51" s="182">
        <v>70</v>
      </c>
    </row>
    <row r="52" spans="1:12" x14ac:dyDescent="0.2">
      <c r="A52" s="181" t="s">
        <v>173</v>
      </c>
      <c r="B52" s="296" t="s">
        <v>31</v>
      </c>
      <c r="C52" s="297"/>
      <c r="D52" s="297"/>
      <c r="E52" s="297"/>
      <c r="F52" s="297"/>
      <c r="G52" s="297"/>
      <c r="H52" s="182">
        <v>120</v>
      </c>
      <c r="I52" s="298">
        <v>-50</v>
      </c>
      <c r="J52" s="297"/>
      <c r="K52" s="183">
        <v>-41.67</v>
      </c>
      <c r="L52" s="182">
        <v>70</v>
      </c>
    </row>
    <row r="53" spans="1:12" x14ac:dyDescent="0.2">
      <c r="A53" s="181" t="s">
        <v>182</v>
      </c>
      <c r="B53" s="296" t="s">
        <v>50</v>
      </c>
      <c r="C53" s="297"/>
      <c r="D53" s="297"/>
      <c r="E53" s="297"/>
      <c r="F53" s="297"/>
      <c r="G53" s="297"/>
      <c r="H53" s="182">
        <v>0</v>
      </c>
      <c r="I53" s="298">
        <v>0</v>
      </c>
      <c r="J53" s="297"/>
      <c r="K53" s="183">
        <v>0</v>
      </c>
      <c r="L53" s="182">
        <v>0</v>
      </c>
    </row>
    <row r="54" spans="1:12" x14ac:dyDescent="0.2">
      <c r="A54" s="181" t="s">
        <v>217</v>
      </c>
      <c r="B54" s="296" t="s">
        <v>216</v>
      </c>
      <c r="C54" s="297"/>
      <c r="D54" s="297"/>
      <c r="E54" s="297"/>
      <c r="F54" s="297"/>
      <c r="G54" s="297"/>
      <c r="H54" s="182">
        <v>0</v>
      </c>
      <c r="I54" s="298">
        <v>0</v>
      </c>
      <c r="J54" s="297"/>
      <c r="K54" s="183">
        <v>0</v>
      </c>
      <c r="L54" s="182">
        <v>0</v>
      </c>
    </row>
    <row r="55" spans="1:12" x14ac:dyDescent="0.2">
      <c r="A55" s="181" t="s">
        <v>176</v>
      </c>
      <c r="B55" s="296" t="s">
        <v>175</v>
      </c>
      <c r="C55" s="297"/>
      <c r="D55" s="297"/>
      <c r="E55" s="297"/>
      <c r="F55" s="297"/>
      <c r="G55" s="297"/>
      <c r="H55" s="182">
        <v>0</v>
      </c>
      <c r="I55" s="298">
        <v>0</v>
      </c>
      <c r="J55" s="297"/>
      <c r="K55" s="183">
        <v>0</v>
      </c>
      <c r="L55" s="182">
        <v>0</v>
      </c>
    </row>
    <row r="56" spans="1:12" x14ac:dyDescent="0.2">
      <c r="A56" s="181" t="s">
        <v>173</v>
      </c>
      <c r="B56" s="296" t="s">
        <v>31</v>
      </c>
      <c r="C56" s="297"/>
      <c r="D56" s="297"/>
      <c r="E56" s="297"/>
      <c r="F56" s="297"/>
      <c r="G56" s="297"/>
      <c r="H56" s="182">
        <v>0</v>
      </c>
      <c r="I56" s="298">
        <v>0</v>
      </c>
      <c r="J56" s="297"/>
      <c r="K56" s="183">
        <v>0</v>
      </c>
      <c r="L56" s="182">
        <v>0</v>
      </c>
    </row>
    <row r="57" spans="1:12" x14ac:dyDescent="0.2">
      <c r="A57" s="181" t="s">
        <v>184</v>
      </c>
      <c r="B57" s="296" t="s">
        <v>183</v>
      </c>
      <c r="C57" s="297"/>
      <c r="D57" s="297"/>
      <c r="E57" s="297"/>
      <c r="F57" s="297"/>
      <c r="G57" s="297"/>
      <c r="H57" s="182">
        <v>1200</v>
      </c>
      <c r="I57" s="298">
        <v>488</v>
      </c>
      <c r="J57" s="297"/>
      <c r="K57" s="183">
        <v>40.67</v>
      </c>
      <c r="L57" s="182">
        <v>1688</v>
      </c>
    </row>
    <row r="58" spans="1:12" x14ac:dyDescent="0.2">
      <c r="A58" s="181" t="s">
        <v>176</v>
      </c>
      <c r="B58" s="296" t="s">
        <v>175</v>
      </c>
      <c r="C58" s="297"/>
      <c r="D58" s="297"/>
      <c r="E58" s="297"/>
      <c r="F58" s="297"/>
      <c r="G58" s="297"/>
      <c r="H58" s="182">
        <v>1200</v>
      </c>
      <c r="I58" s="298">
        <v>488</v>
      </c>
      <c r="J58" s="297"/>
      <c r="K58" s="183">
        <v>40.67</v>
      </c>
      <c r="L58" s="182">
        <v>1688</v>
      </c>
    </row>
    <row r="59" spans="1:12" x14ac:dyDescent="0.2">
      <c r="A59" s="181" t="s">
        <v>173</v>
      </c>
      <c r="B59" s="296" t="s">
        <v>31</v>
      </c>
      <c r="C59" s="297"/>
      <c r="D59" s="297"/>
      <c r="E59" s="297"/>
      <c r="F59" s="297"/>
      <c r="G59" s="297"/>
      <c r="H59" s="182">
        <v>1200</v>
      </c>
      <c r="I59" s="298">
        <v>488</v>
      </c>
      <c r="J59" s="297"/>
      <c r="K59" s="183">
        <v>40.67</v>
      </c>
      <c r="L59" s="182">
        <v>1688</v>
      </c>
    </row>
    <row r="60" spans="1:12" x14ac:dyDescent="0.2">
      <c r="A60" s="202" t="s">
        <v>215</v>
      </c>
      <c r="B60" s="311" t="s">
        <v>214</v>
      </c>
      <c r="C60" s="312"/>
      <c r="D60" s="312"/>
      <c r="E60" s="312"/>
      <c r="F60" s="312"/>
      <c r="G60" s="312"/>
      <c r="H60" s="203">
        <v>24000</v>
      </c>
      <c r="I60" s="313">
        <v>30000</v>
      </c>
      <c r="J60" s="312"/>
      <c r="K60" s="204">
        <v>125</v>
      </c>
      <c r="L60" s="203">
        <v>54000</v>
      </c>
    </row>
    <row r="61" spans="1:12" x14ac:dyDescent="0.2">
      <c r="A61" s="181" t="s">
        <v>186</v>
      </c>
      <c r="B61" s="296" t="s">
        <v>185</v>
      </c>
      <c r="C61" s="297"/>
      <c r="D61" s="297"/>
      <c r="E61" s="297"/>
      <c r="F61" s="297"/>
      <c r="G61" s="297"/>
      <c r="H61" s="182">
        <v>0</v>
      </c>
      <c r="I61" s="298">
        <v>27000</v>
      </c>
      <c r="J61" s="297"/>
      <c r="K61" s="183">
        <v>100</v>
      </c>
      <c r="L61" s="182">
        <v>27000</v>
      </c>
    </row>
    <row r="62" spans="1:12" x14ac:dyDescent="0.2">
      <c r="A62" s="181" t="s">
        <v>176</v>
      </c>
      <c r="B62" s="296" t="s">
        <v>175</v>
      </c>
      <c r="C62" s="297"/>
      <c r="D62" s="297"/>
      <c r="E62" s="297"/>
      <c r="F62" s="297"/>
      <c r="G62" s="297"/>
      <c r="H62" s="182">
        <v>0</v>
      </c>
      <c r="I62" s="298">
        <v>27000</v>
      </c>
      <c r="J62" s="297"/>
      <c r="K62" s="183">
        <v>100</v>
      </c>
      <c r="L62" s="182">
        <v>27000</v>
      </c>
    </row>
    <row r="63" spans="1:12" x14ac:dyDescent="0.2">
      <c r="A63" s="181" t="s">
        <v>213</v>
      </c>
      <c r="B63" s="296" t="s">
        <v>212</v>
      </c>
      <c r="C63" s="297"/>
      <c r="D63" s="297"/>
      <c r="E63" s="297"/>
      <c r="F63" s="297"/>
      <c r="G63" s="297"/>
      <c r="H63" s="182">
        <v>0</v>
      </c>
      <c r="I63" s="298">
        <v>27000</v>
      </c>
      <c r="J63" s="297"/>
      <c r="K63" s="183">
        <v>100</v>
      </c>
      <c r="L63" s="182">
        <v>27000</v>
      </c>
    </row>
    <row r="64" spans="1:12" x14ac:dyDescent="0.2">
      <c r="A64" s="181" t="s">
        <v>178</v>
      </c>
      <c r="B64" s="296" t="s">
        <v>177</v>
      </c>
      <c r="C64" s="297"/>
      <c r="D64" s="297"/>
      <c r="E64" s="297"/>
      <c r="F64" s="297"/>
      <c r="G64" s="297"/>
      <c r="H64" s="182">
        <v>24000</v>
      </c>
      <c r="I64" s="298">
        <v>3000</v>
      </c>
      <c r="J64" s="297"/>
      <c r="K64" s="183">
        <v>12.5</v>
      </c>
      <c r="L64" s="182">
        <v>27000</v>
      </c>
    </row>
    <row r="65" spans="1:12" x14ac:dyDescent="0.2">
      <c r="A65" s="181" t="s">
        <v>176</v>
      </c>
      <c r="B65" s="296" t="s">
        <v>175</v>
      </c>
      <c r="C65" s="297"/>
      <c r="D65" s="297"/>
      <c r="E65" s="297"/>
      <c r="F65" s="297"/>
      <c r="G65" s="297"/>
      <c r="H65" s="182">
        <v>24000</v>
      </c>
      <c r="I65" s="298">
        <v>3000</v>
      </c>
      <c r="J65" s="297"/>
      <c r="K65" s="183">
        <v>12.5</v>
      </c>
      <c r="L65" s="182">
        <v>27000</v>
      </c>
    </row>
    <row r="66" spans="1:12" x14ac:dyDescent="0.2">
      <c r="A66" s="181" t="s">
        <v>213</v>
      </c>
      <c r="B66" s="296" t="s">
        <v>212</v>
      </c>
      <c r="C66" s="297"/>
      <c r="D66" s="297"/>
      <c r="E66" s="297"/>
      <c r="F66" s="297"/>
      <c r="G66" s="297"/>
      <c r="H66" s="182">
        <v>17000</v>
      </c>
      <c r="I66" s="298">
        <v>0</v>
      </c>
      <c r="J66" s="297"/>
      <c r="K66" s="183">
        <v>0</v>
      </c>
      <c r="L66" s="182">
        <v>17000</v>
      </c>
    </row>
    <row r="67" spans="1:12" x14ac:dyDescent="0.2">
      <c r="A67" s="181" t="s">
        <v>182</v>
      </c>
      <c r="B67" s="296" t="s">
        <v>50</v>
      </c>
      <c r="C67" s="297"/>
      <c r="D67" s="297"/>
      <c r="E67" s="297"/>
      <c r="F67" s="297"/>
      <c r="G67" s="297"/>
      <c r="H67" s="182">
        <v>7000</v>
      </c>
      <c r="I67" s="298">
        <v>3000</v>
      </c>
      <c r="J67" s="297"/>
      <c r="K67" s="183">
        <v>42.86</v>
      </c>
      <c r="L67" s="182">
        <v>10000</v>
      </c>
    </row>
    <row r="68" spans="1:12" x14ac:dyDescent="0.2">
      <c r="A68" s="202" t="s">
        <v>211</v>
      </c>
      <c r="B68" s="311" t="s">
        <v>210</v>
      </c>
      <c r="C68" s="312"/>
      <c r="D68" s="312"/>
      <c r="E68" s="312"/>
      <c r="F68" s="312"/>
      <c r="G68" s="312"/>
      <c r="H68" s="203">
        <v>400</v>
      </c>
      <c r="I68" s="313">
        <v>1000</v>
      </c>
      <c r="J68" s="312"/>
      <c r="K68" s="204">
        <v>250</v>
      </c>
      <c r="L68" s="203">
        <v>1400</v>
      </c>
    </row>
    <row r="69" spans="1:12" x14ac:dyDescent="0.2">
      <c r="A69" s="181" t="s">
        <v>186</v>
      </c>
      <c r="B69" s="296" t="s">
        <v>185</v>
      </c>
      <c r="C69" s="297"/>
      <c r="D69" s="297"/>
      <c r="E69" s="297"/>
      <c r="F69" s="297"/>
      <c r="G69" s="297"/>
      <c r="H69" s="182">
        <v>400</v>
      </c>
      <c r="I69" s="298">
        <v>1000</v>
      </c>
      <c r="J69" s="297"/>
      <c r="K69" s="183">
        <v>250</v>
      </c>
      <c r="L69" s="182">
        <v>1400</v>
      </c>
    </row>
    <row r="70" spans="1:12" x14ac:dyDescent="0.2">
      <c r="A70" s="181" t="s">
        <v>176</v>
      </c>
      <c r="B70" s="296" t="s">
        <v>175</v>
      </c>
      <c r="C70" s="297"/>
      <c r="D70" s="297"/>
      <c r="E70" s="297"/>
      <c r="F70" s="297"/>
      <c r="G70" s="297"/>
      <c r="H70" s="182">
        <v>400</v>
      </c>
      <c r="I70" s="298">
        <v>1000</v>
      </c>
      <c r="J70" s="297"/>
      <c r="K70" s="183">
        <v>250</v>
      </c>
      <c r="L70" s="182">
        <v>1400</v>
      </c>
    </row>
    <row r="71" spans="1:12" x14ac:dyDescent="0.2">
      <c r="A71" s="181" t="s">
        <v>173</v>
      </c>
      <c r="B71" s="296" t="s">
        <v>31</v>
      </c>
      <c r="C71" s="297"/>
      <c r="D71" s="297"/>
      <c r="E71" s="297"/>
      <c r="F71" s="297"/>
      <c r="G71" s="297"/>
      <c r="H71" s="182">
        <v>400</v>
      </c>
      <c r="I71" s="298">
        <v>1000</v>
      </c>
      <c r="J71" s="297"/>
      <c r="K71" s="183">
        <v>250</v>
      </c>
      <c r="L71" s="182">
        <v>1400</v>
      </c>
    </row>
    <row r="72" spans="1:12" x14ac:dyDescent="0.2">
      <c r="A72" s="202" t="s">
        <v>209</v>
      </c>
      <c r="B72" s="311" t="s">
        <v>208</v>
      </c>
      <c r="C72" s="312"/>
      <c r="D72" s="312"/>
      <c r="E72" s="312"/>
      <c r="F72" s="312"/>
      <c r="G72" s="312"/>
      <c r="H72" s="203">
        <v>0</v>
      </c>
      <c r="I72" s="313">
        <v>20600</v>
      </c>
      <c r="J72" s="312"/>
      <c r="K72" s="204">
        <v>100</v>
      </c>
      <c r="L72" s="203">
        <v>20600</v>
      </c>
    </row>
    <row r="73" spans="1:12" x14ac:dyDescent="0.2">
      <c r="A73" s="181" t="s">
        <v>186</v>
      </c>
      <c r="B73" s="296" t="s">
        <v>185</v>
      </c>
      <c r="C73" s="297"/>
      <c r="D73" s="297"/>
      <c r="E73" s="297"/>
      <c r="F73" s="297"/>
      <c r="G73" s="297"/>
      <c r="H73" s="182">
        <v>0</v>
      </c>
      <c r="I73" s="298">
        <v>20600</v>
      </c>
      <c r="J73" s="297"/>
      <c r="K73" s="183">
        <v>100</v>
      </c>
      <c r="L73" s="182">
        <v>20600</v>
      </c>
    </row>
    <row r="74" spans="1:12" x14ac:dyDescent="0.2">
      <c r="A74" s="181" t="s">
        <v>176</v>
      </c>
      <c r="B74" s="296" t="s">
        <v>175</v>
      </c>
      <c r="C74" s="297"/>
      <c r="D74" s="297"/>
      <c r="E74" s="297"/>
      <c r="F74" s="297"/>
      <c r="G74" s="297"/>
      <c r="H74" s="182">
        <v>0</v>
      </c>
      <c r="I74" s="298">
        <v>20600</v>
      </c>
      <c r="J74" s="297"/>
      <c r="K74" s="183">
        <v>100</v>
      </c>
      <c r="L74" s="182">
        <v>20600</v>
      </c>
    </row>
    <row r="75" spans="1:12" x14ac:dyDescent="0.2">
      <c r="A75" s="181" t="s">
        <v>173</v>
      </c>
      <c r="B75" s="296" t="s">
        <v>31</v>
      </c>
      <c r="C75" s="297"/>
      <c r="D75" s="297"/>
      <c r="E75" s="297"/>
      <c r="F75" s="297"/>
      <c r="G75" s="297"/>
      <c r="H75" s="182">
        <v>0</v>
      </c>
      <c r="I75" s="298">
        <v>20600</v>
      </c>
      <c r="J75" s="297"/>
      <c r="K75" s="183">
        <v>100</v>
      </c>
      <c r="L75" s="182">
        <v>20600</v>
      </c>
    </row>
    <row r="76" spans="1:12" x14ac:dyDescent="0.2">
      <c r="A76" s="202" t="s">
        <v>207</v>
      </c>
      <c r="B76" s="311" t="s">
        <v>206</v>
      </c>
      <c r="C76" s="312"/>
      <c r="D76" s="312"/>
      <c r="E76" s="312"/>
      <c r="F76" s="312"/>
      <c r="G76" s="312"/>
      <c r="H76" s="203">
        <v>338</v>
      </c>
      <c r="I76" s="313">
        <v>4707</v>
      </c>
      <c r="J76" s="312"/>
      <c r="K76" s="204">
        <v>1392.6</v>
      </c>
      <c r="L76" s="203">
        <v>5045</v>
      </c>
    </row>
    <row r="77" spans="1:12" x14ac:dyDescent="0.2">
      <c r="A77" s="181" t="s">
        <v>186</v>
      </c>
      <c r="B77" s="296" t="s">
        <v>185</v>
      </c>
      <c r="C77" s="297"/>
      <c r="D77" s="297"/>
      <c r="E77" s="297"/>
      <c r="F77" s="297"/>
      <c r="G77" s="297"/>
      <c r="H77" s="182">
        <v>338</v>
      </c>
      <c r="I77" s="298">
        <v>4707</v>
      </c>
      <c r="J77" s="297"/>
      <c r="K77" s="183">
        <v>1392.6</v>
      </c>
      <c r="L77" s="182">
        <v>5045</v>
      </c>
    </row>
    <row r="78" spans="1:12" x14ac:dyDescent="0.2">
      <c r="A78" s="181" t="s">
        <v>176</v>
      </c>
      <c r="B78" s="296" t="s">
        <v>175</v>
      </c>
      <c r="C78" s="297"/>
      <c r="D78" s="297"/>
      <c r="E78" s="297"/>
      <c r="F78" s="297"/>
      <c r="G78" s="297"/>
      <c r="H78" s="182">
        <v>338</v>
      </c>
      <c r="I78" s="298">
        <v>4707</v>
      </c>
      <c r="J78" s="297"/>
      <c r="K78" s="183">
        <v>1392.6</v>
      </c>
      <c r="L78" s="182">
        <v>5045</v>
      </c>
    </row>
    <row r="79" spans="1:12" x14ac:dyDescent="0.2">
      <c r="A79" s="181" t="s">
        <v>173</v>
      </c>
      <c r="B79" s="296" t="s">
        <v>31</v>
      </c>
      <c r="C79" s="297"/>
      <c r="D79" s="297"/>
      <c r="E79" s="297"/>
      <c r="F79" s="297"/>
      <c r="G79" s="297"/>
      <c r="H79" s="182">
        <v>338</v>
      </c>
      <c r="I79" s="298">
        <v>4707</v>
      </c>
      <c r="J79" s="297"/>
      <c r="K79" s="183">
        <v>1392.6</v>
      </c>
      <c r="L79" s="182">
        <v>5045</v>
      </c>
    </row>
    <row r="80" spans="1:12" x14ac:dyDescent="0.2">
      <c r="A80" s="202" t="s">
        <v>205</v>
      </c>
      <c r="B80" s="311" t="s">
        <v>204</v>
      </c>
      <c r="C80" s="312"/>
      <c r="D80" s="312"/>
      <c r="E80" s="312"/>
      <c r="F80" s="312"/>
      <c r="G80" s="312"/>
      <c r="H80" s="203">
        <v>3100</v>
      </c>
      <c r="I80" s="313">
        <v>0</v>
      </c>
      <c r="J80" s="312"/>
      <c r="K80" s="204">
        <v>0</v>
      </c>
      <c r="L80" s="203">
        <v>3100</v>
      </c>
    </row>
    <row r="81" spans="1:12" x14ac:dyDescent="0.2">
      <c r="A81" s="181" t="s">
        <v>186</v>
      </c>
      <c r="B81" s="296" t="s">
        <v>185</v>
      </c>
      <c r="C81" s="297"/>
      <c r="D81" s="297"/>
      <c r="E81" s="297"/>
      <c r="F81" s="297"/>
      <c r="G81" s="297"/>
      <c r="H81" s="182">
        <v>3100</v>
      </c>
      <c r="I81" s="298">
        <v>0</v>
      </c>
      <c r="J81" s="297"/>
      <c r="K81" s="183">
        <v>0</v>
      </c>
      <c r="L81" s="182">
        <v>3100</v>
      </c>
    </row>
    <row r="82" spans="1:12" x14ac:dyDescent="0.2">
      <c r="A82" s="181" t="s">
        <v>176</v>
      </c>
      <c r="B82" s="296" t="s">
        <v>175</v>
      </c>
      <c r="C82" s="297"/>
      <c r="D82" s="297"/>
      <c r="E82" s="297"/>
      <c r="F82" s="297"/>
      <c r="G82" s="297"/>
      <c r="H82" s="182">
        <v>3100</v>
      </c>
      <c r="I82" s="298">
        <v>0</v>
      </c>
      <c r="J82" s="297"/>
      <c r="K82" s="183">
        <v>0</v>
      </c>
      <c r="L82" s="182">
        <v>3100</v>
      </c>
    </row>
    <row r="83" spans="1:12" x14ac:dyDescent="0.2">
      <c r="A83" s="181" t="s">
        <v>173</v>
      </c>
      <c r="B83" s="296" t="s">
        <v>31</v>
      </c>
      <c r="C83" s="297"/>
      <c r="D83" s="297"/>
      <c r="E83" s="297"/>
      <c r="F83" s="297"/>
      <c r="G83" s="297"/>
      <c r="H83" s="182">
        <v>3100</v>
      </c>
      <c r="I83" s="298">
        <v>0</v>
      </c>
      <c r="J83" s="297"/>
      <c r="K83" s="183">
        <v>0</v>
      </c>
      <c r="L83" s="182">
        <v>3100</v>
      </c>
    </row>
    <row r="84" spans="1:12" x14ac:dyDescent="0.2">
      <c r="A84" s="202" t="s">
        <v>203</v>
      </c>
      <c r="B84" s="311" t="s">
        <v>202</v>
      </c>
      <c r="C84" s="312"/>
      <c r="D84" s="312"/>
      <c r="E84" s="312"/>
      <c r="F84" s="312"/>
      <c r="G84" s="312"/>
      <c r="H84" s="203">
        <v>13200</v>
      </c>
      <c r="I84" s="313">
        <v>-13200</v>
      </c>
      <c r="J84" s="312"/>
      <c r="K84" s="204">
        <v>-100</v>
      </c>
      <c r="L84" s="203">
        <v>0</v>
      </c>
    </row>
    <row r="85" spans="1:12" x14ac:dyDescent="0.2">
      <c r="A85" s="181" t="s">
        <v>186</v>
      </c>
      <c r="B85" s="296" t="s">
        <v>185</v>
      </c>
      <c r="C85" s="297"/>
      <c r="D85" s="297"/>
      <c r="E85" s="297"/>
      <c r="F85" s="297"/>
      <c r="G85" s="297"/>
      <c r="H85" s="182">
        <v>13200</v>
      </c>
      <c r="I85" s="298">
        <v>-13200</v>
      </c>
      <c r="J85" s="297"/>
      <c r="K85" s="183">
        <v>-100</v>
      </c>
      <c r="L85" s="182">
        <v>0</v>
      </c>
    </row>
    <row r="86" spans="1:12" x14ac:dyDescent="0.2">
      <c r="A86" s="181" t="s">
        <v>176</v>
      </c>
      <c r="B86" s="296" t="s">
        <v>175</v>
      </c>
      <c r="C86" s="297"/>
      <c r="D86" s="297"/>
      <c r="E86" s="297"/>
      <c r="F86" s="297"/>
      <c r="G86" s="297"/>
      <c r="H86" s="182">
        <v>13200</v>
      </c>
      <c r="I86" s="298">
        <v>-13200</v>
      </c>
      <c r="J86" s="297"/>
      <c r="K86" s="183">
        <v>-100</v>
      </c>
      <c r="L86" s="182">
        <v>0</v>
      </c>
    </row>
    <row r="87" spans="1:12" x14ac:dyDescent="0.2">
      <c r="A87" s="181" t="s">
        <v>174</v>
      </c>
      <c r="B87" s="296" t="s">
        <v>29</v>
      </c>
      <c r="C87" s="297"/>
      <c r="D87" s="297"/>
      <c r="E87" s="297"/>
      <c r="F87" s="297"/>
      <c r="G87" s="297"/>
      <c r="H87" s="182">
        <v>12800</v>
      </c>
      <c r="I87" s="298">
        <v>-12800</v>
      </c>
      <c r="J87" s="297"/>
      <c r="K87" s="183">
        <v>-100</v>
      </c>
      <c r="L87" s="182">
        <v>0</v>
      </c>
    </row>
    <row r="88" spans="1:12" x14ac:dyDescent="0.2">
      <c r="A88" s="181" t="s">
        <v>173</v>
      </c>
      <c r="B88" s="296" t="s">
        <v>31</v>
      </c>
      <c r="C88" s="297"/>
      <c r="D88" s="297"/>
      <c r="E88" s="297"/>
      <c r="F88" s="297"/>
      <c r="G88" s="297"/>
      <c r="H88" s="182">
        <v>400</v>
      </c>
      <c r="I88" s="298">
        <v>-400</v>
      </c>
      <c r="J88" s="297"/>
      <c r="K88" s="183">
        <v>-100</v>
      </c>
      <c r="L88" s="182">
        <v>0</v>
      </c>
    </row>
    <row r="89" spans="1:12" x14ac:dyDescent="0.2">
      <c r="A89" s="202" t="s">
        <v>201</v>
      </c>
      <c r="B89" s="311" t="s">
        <v>135</v>
      </c>
      <c r="C89" s="312"/>
      <c r="D89" s="312"/>
      <c r="E89" s="312"/>
      <c r="F89" s="312"/>
      <c r="G89" s="312"/>
      <c r="H89" s="203">
        <v>0</v>
      </c>
      <c r="I89" s="313">
        <v>15774</v>
      </c>
      <c r="J89" s="312"/>
      <c r="K89" s="204">
        <v>100</v>
      </c>
      <c r="L89" s="203">
        <v>15774</v>
      </c>
    </row>
    <row r="90" spans="1:12" x14ac:dyDescent="0.2">
      <c r="A90" s="181" t="s">
        <v>186</v>
      </c>
      <c r="B90" s="296" t="s">
        <v>185</v>
      </c>
      <c r="C90" s="297"/>
      <c r="D90" s="297"/>
      <c r="E90" s="297"/>
      <c r="F90" s="297"/>
      <c r="G90" s="297"/>
      <c r="H90" s="182">
        <v>0</v>
      </c>
      <c r="I90" s="298">
        <v>15774</v>
      </c>
      <c r="J90" s="297"/>
      <c r="K90" s="183">
        <v>100</v>
      </c>
      <c r="L90" s="182">
        <v>15774</v>
      </c>
    </row>
    <row r="91" spans="1:12" x14ac:dyDescent="0.2">
      <c r="A91" s="181" t="s">
        <v>176</v>
      </c>
      <c r="B91" s="296" t="s">
        <v>175</v>
      </c>
      <c r="C91" s="297"/>
      <c r="D91" s="297"/>
      <c r="E91" s="297"/>
      <c r="F91" s="297"/>
      <c r="G91" s="297"/>
      <c r="H91" s="182">
        <v>0</v>
      </c>
      <c r="I91" s="298">
        <v>15775</v>
      </c>
      <c r="J91" s="297"/>
      <c r="K91" s="183">
        <v>100</v>
      </c>
      <c r="L91" s="217">
        <v>15774</v>
      </c>
    </row>
    <row r="92" spans="1:12" x14ac:dyDescent="0.2">
      <c r="A92" s="181" t="s">
        <v>173</v>
      </c>
      <c r="B92" s="296" t="s">
        <v>31</v>
      </c>
      <c r="C92" s="297"/>
      <c r="D92" s="297"/>
      <c r="E92" s="297"/>
      <c r="F92" s="297"/>
      <c r="G92" s="297"/>
      <c r="H92" s="182">
        <v>0</v>
      </c>
      <c r="I92" s="298">
        <v>15776</v>
      </c>
      <c r="J92" s="297"/>
      <c r="K92" s="183">
        <v>100</v>
      </c>
      <c r="L92" s="217">
        <v>15774</v>
      </c>
    </row>
    <row r="93" spans="1:12" x14ac:dyDescent="0.2">
      <c r="A93" s="202" t="s">
        <v>200</v>
      </c>
      <c r="B93" s="311" t="s">
        <v>125</v>
      </c>
      <c r="C93" s="312"/>
      <c r="D93" s="312"/>
      <c r="E93" s="312"/>
      <c r="F93" s="312"/>
      <c r="G93" s="312"/>
      <c r="H93" s="203">
        <v>98738</v>
      </c>
      <c r="I93" s="313">
        <v>-3738</v>
      </c>
      <c r="J93" s="312"/>
      <c r="K93" s="204">
        <v>-3.79</v>
      </c>
      <c r="L93" s="203">
        <v>95000</v>
      </c>
    </row>
    <row r="94" spans="1:12" x14ac:dyDescent="0.2">
      <c r="A94" s="181" t="s">
        <v>186</v>
      </c>
      <c r="B94" s="296" t="s">
        <v>185</v>
      </c>
      <c r="C94" s="297"/>
      <c r="D94" s="297"/>
      <c r="E94" s="297"/>
      <c r="F94" s="297"/>
      <c r="G94" s="297"/>
      <c r="H94" s="182">
        <v>3738</v>
      </c>
      <c r="I94" s="298">
        <v>-3738</v>
      </c>
      <c r="J94" s="297"/>
      <c r="K94" s="183">
        <v>-100</v>
      </c>
      <c r="L94" s="182">
        <v>0</v>
      </c>
    </row>
    <row r="95" spans="1:12" x14ac:dyDescent="0.2">
      <c r="A95" s="181" t="s">
        <v>176</v>
      </c>
      <c r="B95" s="296" t="s">
        <v>175</v>
      </c>
      <c r="C95" s="297"/>
      <c r="D95" s="297"/>
      <c r="E95" s="297"/>
      <c r="F95" s="297"/>
      <c r="G95" s="297"/>
      <c r="H95" s="182">
        <v>3738</v>
      </c>
      <c r="I95" s="298">
        <v>-3738</v>
      </c>
      <c r="J95" s="297"/>
      <c r="K95" s="183">
        <v>-100</v>
      </c>
      <c r="L95" s="182">
        <v>0</v>
      </c>
    </row>
    <row r="96" spans="1:12" x14ac:dyDescent="0.2">
      <c r="A96" s="181" t="s">
        <v>173</v>
      </c>
      <c r="B96" s="296" t="s">
        <v>31</v>
      </c>
      <c r="C96" s="297"/>
      <c r="D96" s="297"/>
      <c r="E96" s="297"/>
      <c r="F96" s="297"/>
      <c r="G96" s="297"/>
      <c r="H96" s="182">
        <v>3738</v>
      </c>
      <c r="I96" s="298">
        <v>-3738</v>
      </c>
      <c r="J96" s="297"/>
      <c r="K96" s="183">
        <v>-100</v>
      </c>
      <c r="L96" s="182">
        <v>0</v>
      </c>
    </row>
    <row r="97" spans="1:12" x14ac:dyDescent="0.2">
      <c r="A97" s="181" t="s">
        <v>178</v>
      </c>
      <c r="B97" s="296" t="s">
        <v>177</v>
      </c>
      <c r="C97" s="297"/>
      <c r="D97" s="297"/>
      <c r="E97" s="297"/>
      <c r="F97" s="297"/>
      <c r="G97" s="297"/>
      <c r="H97" s="182">
        <v>95000</v>
      </c>
      <c r="I97" s="298">
        <v>0</v>
      </c>
      <c r="J97" s="297"/>
      <c r="K97" s="183">
        <v>0</v>
      </c>
      <c r="L97" s="182">
        <v>95000</v>
      </c>
    </row>
    <row r="98" spans="1:12" x14ac:dyDescent="0.2">
      <c r="A98" s="181" t="s">
        <v>176</v>
      </c>
      <c r="B98" s="296" t="s">
        <v>175</v>
      </c>
      <c r="C98" s="297"/>
      <c r="D98" s="297"/>
      <c r="E98" s="297"/>
      <c r="F98" s="297"/>
      <c r="G98" s="297"/>
      <c r="H98" s="182">
        <v>95000</v>
      </c>
      <c r="I98" s="298">
        <v>0</v>
      </c>
      <c r="J98" s="297"/>
      <c r="K98" s="183">
        <v>0</v>
      </c>
      <c r="L98" s="182">
        <v>95000</v>
      </c>
    </row>
    <row r="99" spans="1:12" x14ac:dyDescent="0.2">
      <c r="A99" s="181" t="s">
        <v>173</v>
      </c>
      <c r="B99" s="296" t="s">
        <v>31</v>
      </c>
      <c r="C99" s="297"/>
      <c r="D99" s="297"/>
      <c r="E99" s="297"/>
      <c r="F99" s="297"/>
      <c r="G99" s="297"/>
      <c r="H99" s="182">
        <v>95000</v>
      </c>
      <c r="I99" s="298">
        <v>0</v>
      </c>
      <c r="J99" s="297"/>
      <c r="K99" s="183">
        <v>0</v>
      </c>
      <c r="L99" s="182">
        <v>95000</v>
      </c>
    </row>
    <row r="100" spans="1:12" x14ac:dyDescent="0.2">
      <c r="A100" s="202" t="s">
        <v>199</v>
      </c>
      <c r="B100" s="311" t="s">
        <v>198</v>
      </c>
      <c r="C100" s="312"/>
      <c r="D100" s="312"/>
      <c r="E100" s="312"/>
      <c r="F100" s="312"/>
      <c r="G100" s="312"/>
      <c r="H100" s="203">
        <v>105000</v>
      </c>
      <c r="I100" s="313">
        <v>2150</v>
      </c>
      <c r="J100" s="312"/>
      <c r="K100" s="204">
        <v>2.0499999999999998</v>
      </c>
      <c r="L100" s="203">
        <v>107150</v>
      </c>
    </row>
    <row r="101" spans="1:12" x14ac:dyDescent="0.2">
      <c r="A101" s="181" t="s">
        <v>186</v>
      </c>
      <c r="B101" s="296" t="s">
        <v>185</v>
      </c>
      <c r="C101" s="297"/>
      <c r="D101" s="297"/>
      <c r="E101" s="297"/>
      <c r="F101" s="297"/>
      <c r="G101" s="297"/>
      <c r="H101" s="182">
        <v>0</v>
      </c>
      <c r="I101" s="298">
        <v>2150</v>
      </c>
      <c r="J101" s="297"/>
      <c r="K101" s="183">
        <v>100</v>
      </c>
      <c r="L101" s="182">
        <v>2150</v>
      </c>
    </row>
    <row r="102" spans="1:12" x14ac:dyDescent="0.2">
      <c r="A102" s="181" t="s">
        <v>176</v>
      </c>
      <c r="B102" s="296" t="s">
        <v>175</v>
      </c>
      <c r="C102" s="297"/>
      <c r="D102" s="297"/>
      <c r="E102" s="297"/>
      <c r="F102" s="297"/>
      <c r="G102" s="297"/>
      <c r="H102" s="182">
        <v>0</v>
      </c>
      <c r="I102" s="298">
        <v>2150</v>
      </c>
      <c r="J102" s="297"/>
      <c r="K102" s="183">
        <v>100</v>
      </c>
      <c r="L102" s="182">
        <v>2150</v>
      </c>
    </row>
    <row r="103" spans="1:12" x14ac:dyDescent="0.2">
      <c r="A103" s="181" t="s">
        <v>174</v>
      </c>
      <c r="B103" s="296" t="s">
        <v>29</v>
      </c>
      <c r="C103" s="297"/>
      <c r="D103" s="297"/>
      <c r="E103" s="297"/>
      <c r="F103" s="297"/>
      <c r="G103" s="297"/>
      <c r="H103" s="182">
        <v>0</v>
      </c>
      <c r="I103" s="298">
        <v>2150</v>
      </c>
      <c r="J103" s="297"/>
      <c r="K103" s="183">
        <v>100</v>
      </c>
      <c r="L103" s="182">
        <v>2150</v>
      </c>
    </row>
    <row r="104" spans="1:12" x14ac:dyDescent="0.2">
      <c r="A104" s="181" t="s">
        <v>173</v>
      </c>
      <c r="B104" s="296" t="s">
        <v>31</v>
      </c>
      <c r="C104" s="297"/>
      <c r="D104" s="297"/>
      <c r="E104" s="297"/>
      <c r="F104" s="297"/>
      <c r="G104" s="297"/>
      <c r="H104" s="182">
        <v>0</v>
      </c>
      <c r="I104" s="298">
        <v>0</v>
      </c>
      <c r="J104" s="297"/>
      <c r="K104" s="183">
        <v>0</v>
      </c>
      <c r="L104" s="182">
        <v>0</v>
      </c>
    </row>
    <row r="105" spans="1:12" x14ac:dyDescent="0.2">
      <c r="A105" s="181" t="s">
        <v>197</v>
      </c>
      <c r="B105" s="296" t="s">
        <v>196</v>
      </c>
      <c r="C105" s="297"/>
      <c r="D105" s="297"/>
      <c r="E105" s="297"/>
      <c r="F105" s="297"/>
      <c r="G105" s="297"/>
      <c r="H105" s="182">
        <v>105000</v>
      </c>
      <c r="I105" s="298">
        <v>0</v>
      </c>
      <c r="J105" s="297"/>
      <c r="K105" s="183">
        <v>0</v>
      </c>
      <c r="L105" s="182">
        <v>105000</v>
      </c>
    </row>
    <row r="106" spans="1:12" x14ac:dyDescent="0.2">
      <c r="A106" s="181" t="s">
        <v>176</v>
      </c>
      <c r="B106" s="296" t="s">
        <v>175</v>
      </c>
      <c r="C106" s="297"/>
      <c r="D106" s="297"/>
      <c r="E106" s="297"/>
      <c r="F106" s="297"/>
      <c r="G106" s="297"/>
      <c r="H106" s="182">
        <v>105000</v>
      </c>
      <c r="I106" s="298">
        <v>0</v>
      </c>
      <c r="J106" s="297"/>
      <c r="K106" s="183">
        <v>0</v>
      </c>
      <c r="L106" s="182">
        <v>105000</v>
      </c>
    </row>
    <row r="107" spans="1:12" x14ac:dyDescent="0.2">
      <c r="A107" s="181" t="s">
        <v>174</v>
      </c>
      <c r="B107" s="296" t="s">
        <v>29</v>
      </c>
      <c r="C107" s="297"/>
      <c r="D107" s="297"/>
      <c r="E107" s="297"/>
      <c r="F107" s="297"/>
      <c r="G107" s="297"/>
      <c r="H107" s="182">
        <v>103000</v>
      </c>
      <c r="I107" s="298">
        <v>-142</v>
      </c>
      <c r="J107" s="297"/>
      <c r="K107" s="183">
        <v>-0.14000000000000001</v>
      </c>
      <c r="L107" s="182">
        <v>102858</v>
      </c>
    </row>
    <row r="108" spans="1:12" x14ac:dyDescent="0.2">
      <c r="A108" s="181" t="s">
        <v>173</v>
      </c>
      <c r="B108" s="296" t="s">
        <v>31</v>
      </c>
      <c r="C108" s="297"/>
      <c r="D108" s="297"/>
      <c r="E108" s="297"/>
      <c r="F108" s="297"/>
      <c r="G108" s="297"/>
      <c r="H108" s="182">
        <v>2000</v>
      </c>
      <c r="I108" s="298">
        <v>142</v>
      </c>
      <c r="J108" s="297"/>
      <c r="K108" s="183">
        <v>7.1</v>
      </c>
      <c r="L108" s="182">
        <v>2142</v>
      </c>
    </row>
    <row r="109" spans="1:12" x14ac:dyDescent="0.2">
      <c r="A109" s="205" t="s">
        <v>195</v>
      </c>
      <c r="B109" s="308" t="s">
        <v>194</v>
      </c>
      <c r="C109" s="309"/>
      <c r="D109" s="309"/>
      <c r="E109" s="309"/>
      <c r="F109" s="309"/>
      <c r="G109" s="309"/>
      <c r="H109" s="206">
        <v>15130</v>
      </c>
      <c r="I109" s="310">
        <v>12200</v>
      </c>
      <c r="J109" s="309"/>
      <c r="K109" s="207">
        <v>80.63</v>
      </c>
      <c r="L109" s="206">
        <v>27330</v>
      </c>
    </row>
    <row r="110" spans="1:12" x14ac:dyDescent="0.2">
      <c r="A110" s="208" t="s">
        <v>193</v>
      </c>
      <c r="B110" s="305" t="s">
        <v>192</v>
      </c>
      <c r="C110" s="306"/>
      <c r="D110" s="306"/>
      <c r="E110" s="306"/>
      <c r="F110" s="306"/>
      <c r="G110" s="306"/>
      <c r="H110" s="209">
        <v>13000</v>
      </c>
      <c r="I110" s="307">
        <v>12500</v>
      </c>
      <c r="J110" s="306"/>
      <c r="K110" s="210">
        <v>96.15</v>
      </c>
      <c r="L110" s="209">
        <v>25500</v>
      </c>
    </row>
    <row r="111" spans="1:12" x14ac:dyDescent="0.2">
      <c r="A111" s="181" t="s">
        <v>186</v>
      </c>
      <c r="B111" s="296" t="s">
        <v>185</v>
      </c>
      <c r="C111" s="297"/>
      <c r="D111" s="297"/>
      <c r="E111" s="297"/>
      <c r="F111" s="297"/>
      <c r="G111" s="297"/>
      <c r="H111" s="182">
        <v>0</v>
      </c>
      <c r="I111" s="298">
        <v>0</v>
      </c>
      <c r="J111" s="297"/>
      <c r="K111" s="183">
        <v>0</v>
      </c>
      <c r="L111" s="182">
        <v>0</v>
      </c>
    </row>
    <row r="112" spans="1:12" x14ac:dyDescent="0.2">
      <c r="A112" s="181" t="s">
        <v>176</v>
      </c>
      <c r="B112" s="296" t="s">
        <v>175</v>
      </c>
      <c r="C112" s="297"/>
      <c r="D112" s="297"/>
      <c r="E112" s="297"/>
      <c r="F112" s="297"/>
      <c r="G112" s="297"/>
      <c r="H112" s="182">
        <v>0</v>
      </c>
      <c r="I112" s="298">
        <v>0</v>
      </c>
      <c r="J112" s="297"/>
      <c r="K112" s="183">
        <v>0</v>
      </c>
      <c r="L112" s="182">
        <v>0</v>
      </c>
    </row>
    <row r="113" spans="1:17" x14ac:dyDescent="0.2">
      <c r="A113" s="181" t="s">
        <v>182</v>
      </c>
      <c r="B113" s="296" t="s">
        <v>50</v>
      </c>
      <c r="C113" s="297"/>
      <c r="D113" s="297"/>
      <c r="E113" s="297"/>
      <c r="F113" s="297"/>
      <c r="G113" s="297"/>
      <c r="H113" s="182">
        <v>0</v>
      </c>
      <c r="I113" s="298">
        <v>0</v>
      </c>
      <c r="J113" s="297"/>
      <c r="K113" s="183">
        <v>0</v>
      </c>
      <c r="L113" s="182">
        <v>0</v>
      </c>
    </row>
    <row r="114" spans="1:17" x14ac:dyDescent="0.2">
      <c r="A114" s="181" t="s">
        <v>191</v>
      </c>
      <c r="B114" s="296" t="s">
        <v>190</v>
      </c>
      <c r="C114" s="297"/>
      <c r="D114" s="297"/>
      <c r="E114" s="297"/>
      <c r="F114" s="297"/>
      <c r="G114" s="297"/>
      <c r="H114" s="182">
        <v>13000</v>
      </c>
      <c r="I114" s="298">
        <v>12500</v>
      </c>
      <c r="J114" s="297"/>
      <c r="K114" s="183">
        <v>96.15</v>
      </c>
      <c r="L114" s="182">
        <v>25500</v>
      </c>
    </row>
    <row r="115" spans="1:17" x14ac:dyDescent="0.2">
      <c r="A115" s="181" t="s">
        <v>176</v>
      </c>
      <c r="B115" s="296" t="s">
        <v>175</v>
      </c>
      <c r="C115" s="297"/>
      <c r="D115" s="297"/>
      <c r="E115" s="297"/>
      <c r="F115" s="297"/>
      <c r="G115" s="297"/>
      <c r="H115" s="182">
        <v>13000</v>
      </c>
      <c r="I115" s="298">
        <v>12500</v>
      </c>
      <c r="J115" s="297"/>
      <c r="K115" s="183">
        <v>96.15</v>
      </c>
      <c r="L115" s="182">
        <v>25500</v>
      </c>
    </row>
    <row r="116" spans="1:17" x14ac:dyDescent="0.2">
      <c r="A116" s="181" t="s">
        <v>182</v>
      </c>
      <c r="B116" s="296" t="s">
        <v>50</v>
      </c>
      <c r="C116" s="297"/>
      <c r="D116" s="297"/>
      <c r="E116" s="297"/>
      <c r="F116" s="297"/>
      <c r="G116" s="297"/>
      <c r="H116" s="182">
        <v>13000</v>
      </c>
      <c r="I116" s="298">
        <v>12500</v>
      </c>
      <c r="J116" s="297"/>
      <c r="K116" s="183">
        <v>96.15</v>
      </c>
      <c r="L116" s="182">
        <v>25500</v>
      </c>
    </row>
    <row r="117" spans="1:17" x14ac:dyDescent="0.2">
      <c r="A117" s="181" t="s">
        <v>178</v>
      </c>
      <c r="B117" s="296" t="s">
        <v>177</v>
      </c>
      <c r="C117" s="297"/>
      <c r="D117" s="297"/>
      <c r="E117" s="297"/>
      <c r="F117" s="297"/>
      <c r="G117" s="297"/>
      <c r="H117" s="182">
        <v>0</v>
      </c>
      <c r="I117" s="298">
        <v>0</v>
      </c>
      <c r="J117" s="297"/>
      <c r="K117" s="183">
        <v>0</v>
      </c>
      <c r="L117" s="182">
        <v>0</v>
      </c>
    </row>
    <row r="118" spans="1:17" x14ac:dyDescent="0.2">
      <c r="A118" s="181" t="s">
        <v>176</v>
      </c>
      <c r="B118" s="296" t="s">
        <v>175</v>
      </c>
      <c r="C118" s="297"/>
      <c r="D118" s="297"/>
      <c r="E118" s="297"/>
      <c r="F118" s="297"/>
      <c r="G118" s="297"/>
      <c r="H118" s="182">
        <v>0</v>
      </c>
      <c r="I118" s="298">
        <v>0</v>
      </c>
      <c r="J118" s="297"/>
      <c r="K118" s="183">
        <v>0</v>
      </c>
      <c r="L118" s="182">
        <v>0</v>
      </c>
    </row>
    <row r="119" spans="1:17" x14ac:dyDescent="0.2">
      <c r="A119" s="181" t="s">
        <v>182</v>
      </c>
      <c r="B119" s="296" t="s">
        <v>50</v>
      </c>
      <c r="C119" s="297"/>
      <c r="D119" s="297"/>
      <c r="E119" s="297"/>
      <c r="F119" s="297"/>
      <c r="G119" s="297"/>
      <c r="H119" s="182">
        <v>0</v>
      </c>
      <c r="I119" s="298">
        <v>0</v>
      </c>
      <c r="J119" s="297"/>
      <c r="K119" s="183">
        <v>0</v>
      </c>
      <c r="L119" s="182">
        <v>0</v>
      </c>
    </row>
    <row r="120" spans="1:17" x14ac:dyDescent="0.2">
      <c r="A120" s="181" t="s">
        <v>189</v>
      </c>
      <c r="B120" s="296" t="s">
        <v>188</v>
      </c>
      <c r="C120" s="297"/>
      <c r="D120" s="297"/>
      <c r="E120" s="297"/>
      <c r="F120" s="297"/>
      <c r="G120" s="297"/>
      <c r="H120" s="182">
        <v>0</v>
      </c>
      <c r="I120" s="298">
        <v>0</v>
      </c>
      <c r="J120" s="297"/>
      <c r="K120" s="183">
        <v>0</v>
      </c>
      <c r="L120" s="182">
        <v>0</v>
      </c>
    </row>
    <row r="121" spans="1:17" x14ac:dyDescent="0.2">
      <c r="A121" s="181" t="s">
        <v>176</v>
      </c>
      <c r="B121" s="296" t="s">
        <v>175</v>
      </c>
      <c r="C121" s="297"/>
      <c r="D121" s="297"/>
      <c r="E121" s="297"/>
      <c r="F121" s="297"/>
      <c r="G121" s="297"/>
      <c r="H121" s="182">
        <v>0</v>
      </c>
      <c r="I121" s="298">
        <v>0</v>
      </c>
      <c r="J121" s="297"/>
      <c r="K121" s="183">
        <v>0</v>
      </c>
      <c r="L121" s="182">
        <v>0</v>
      </c>
    </row>
    <row r="122" spans="1:17" x14ac:dyDescent="0.2">
      <c r="A122" s="181" t="s">
        <v>182</v>
      </c>
      <c r="B122" s="296" t="s">
        <v>50</v>
      </c>
      <c r="C122" s="297"/>
      <c r="D122" s="297"/>
      <c r="E122" s="297"/>
      <c r="F122" s="297"/>
      <c r="G122" s="297"/>
      <c r="H122" s="182">
        <v>0</v>
      </c>
      <c r="I122" s="298">
        <v>0</v>
      </c>
      <c r="J122" s="297"/>
      <c r="K122" s="183">
        <v>0</v>
      </c>
      <c r="L122" s="182">
        <v>0</v>
      </c>
    </row>
    <row r="123" spans="1:17" x14ac:dyDescent="0.2">
      <c r="A123" s="208" t="s">
        <v>187</v>
      </c>
      <c r="B123" s="305" t="s">
        <v>107</v>
      </c>
      <c r="C123" s="306"/>
      <c r="D123" s="306"/>
      <c r="E123" s="306"/>
      <c r="F123" s="306"/>
      <c r="G123" s="306"/>
      <c r="H123" s="209">
        <v>2130</v>
      </c>
      <c r="I123" s="307">
        <v>-300</v>
      </c>
      <c r="J123" s="306"/>
      <c r="K123" s="210">
        <v>-14.08</v>
      </c>
      <c r="L123" s="209">
        <v>1830</v>
      </c>
    </row>
    <row r="124" spans="1:17" x14ac:dyDescent="0.2">
      <c r="A124" s="181" t="s">
        <v>186</v>
      </c>
      <c r="B124" s="296" t="s">
        <v>185</v>
      </c>
      <c r="C124" s="297"/>
      <c r="D124" s="297"/>
      <c r="E124" s="297"/>
      <c r="F124" s="297"/>
      <c r="G124" s="297"/>
      <c r="H124" s="182">
        <v>760</v>
      </c>
      <c r="I124" s="298">
        <v>0</v>
      </c>
      <c r="J124" s="297"/>
      <c r="K124" s="183">
        <v>0</v>
      </c>
      <c r="L124" s="182">
        <v>760</v>
      </c>
    </row>
    <row r="125" spans="1:17" x14ac:dyDescent="0.2">
      <c r="A125" s="181" t="s">
        <v>176</v>
      </c>
      <c r="B125" s="296" t="s">
        <v>175</v>
      </c>
      <c r="C125" s="297"/>
      <c r="D125" s="297"/>
      <c r="E125" s="297"/>
      <c r="F125" s="297"/>
      <c r="G125" s="297"/>
      <c r="H125" s="182">
        <v>760</v>
      </c>
      <c r="I125" s="298">
        <v>0</v>
      </c>
      <c r="J125" s="297"/>
      <c r="K125" s="183">
        <v>0</v>
      </c>
      <c r="L125" s="182">
        <v>760</v>
      </c>
    </row>
    <row r="126" spans="1:17" x14ac:dyDescent="0.2">
      <c r="A126" s="181" t="s">
        <v>182</v>
      </c>
      <c r="B126" s="296" t="s">
        <v>50</v>
      </c>
      <c r="C126" s="297"/>
      <c r="D126" s="297"/>
      <c r="E126" s="297"/>
      <c r="F126" s="297"/>
      <c r="G126" s="297"/>
      <c r="H126" s="182">
        <v>760</v>
      </c>
      <c r="I126" s="298">
        <v>0</v>
      </c>
      <c r="J126" s="297"/>
      <c r="K126" s="183">
        <v>0</v>
      </c>
      <c r="L126" s="182">
        <v>760</v>
      </c>
      <c r="Q126" s="88" t="s">
        <v>170</v>
      </c>
    </row>
    <row r="127" spans="1:17" x14ac:dyDescent="0.2">
      <c r="A127" s="181" t="s">
        <v>178</v>
      </c>
      <c r="B127" s="296" t="s">
        <v>177</v>
      </c>
      <c r="C127" s="297"/>
      <c r="D127" s="297"/>
      <c r="E127" s="297"/>
      <c r="F127" s="297"/>
      <c r="G127" s="297"/>
      <c r="H127" s="182">
        <v>570</v>
      </c>
      <c r="I127" s="298">
        <v>0</v>
      </c>
      <c r="J127" s="297"/>
      <c r="K127" s="183">
        <v>0</v>
      </c>
      <c r="L127" s="182">
        <v>570</v>
      </c>
    </row>
    <row r="128" spans="1:17" x14ac:dyDescent="0.2">
      <c r="A128" s="181" t="s">
        <v>176</v>
      </c>
      <c r="B128" s="296" t="s">
        <v>175</v>
      </c>
      <c r="C128" s="297"/>
      <c r="D128" s="297"/>
      <c r="E128" s="297"/>
      <c r="F128" s="297"/>
      <c r="G128" s="297"/>
      <c r="H128" s="182">
        <v>570</v>
      </c>
      <c r="I128" s="298">
        <v>0</v>
      </c>
      <c r="J128" s="297"/>
      <c r="K128" s="183">
        <v>0</v>
      </c>
      <c r="L128" s="182">
        <v>570</v>
      </c>
    </row>
    <row r="129" spans="1:12" x14ac:dyDescent="0.2">
      <c r="A129" s="181" t="s">
        <v>182</v>
      </c>
      <c r="B129" s="296" t="s">
        <v>50</v>
      </c>
      <c r="C129" s="297"/>
      <c r="D129" s="297"/>
      <c r="E129" s="297"/>
      <c r="F129" s="297"/>
      <c r="G129" s="297"/>
      <c r="H129" s="182">
        <v>570</v>
      </c>
      <c r="I129" s="298">
        <v>0</v>
      </c>
      <c r="J129" s="297"/>
      <c r="K129" s="183">
        <v>0</v>
      </c>
      <c r="L129" s="182">
        <v>570</v>
      </c>
    </row>
    <row r="130" spans="1:12" x14ac:dyDescent="0.2">
      <c r="A130" s="181" t="s">
        <v>184</v>
      </c>
      <c r="B130" s="296" t="s">
        <v>183</v>
      </c>
      <c r="C130" s="297"/>
      <c r="D130" s="297"/>
      <c r="E130" s="297"/>
      <c r="F130" s="297"/>
      <c r="G130" s="297"/>
      <c r="H130" s="182">
        <v>800</v>
      </c>
      <c r="I130" s="298">
        <v>-300</v>
      </c>
      <c r="J130" s="297"/>
      <c r="K130" s="183">
        <v>-37.5</v>
      </c>
      <c r="L130" s="182">
        <v>500</v>
      </c>
    </row>
    <row r="131" spans="1:12" x14ac:dyDescent="0.2">
      <c r="A131" s="181" t="s">
        <v>176</v>
      </c>
      <c r="B131" s="296" t="s">
        <v>175</v>
      </c>
      <c r="C131" s="297"/>
      <c r="D131" s="297"/>
      <c r="E131" s="297"/>
      <c r="F131" s="297"/>
      <c r="G131" s="297"/>
      <c r="H131" s="182">
        <v>800</v>
      </c>
      <c r="I131" s="298">
        <v>-300</v>
      </c>
      <c r="J131" s="297"/>
      <c r="K131" s="183">
        <v>-37.5</v>
      </c>
      <c r="L131" s="182">
        <v>500</v>
      </c>
    </row>
    <row r="132" spans="1:12" x14ac:dyDescent="0.2">
      <c r="A132" s="181" t="s">
        <v>182</v>
      </c>
      <c r="B132" s="296" t="s">
        <v>50</v>
      </c>
      <c r="C132" s="297"/>
      <c r="D132" s="297"/>
      <c r="E132" s="297"/>
      <c r="F132" s="297"/>
      <c r="G132" s="297"/>
      <c r="H132" s="182">
        <v>800</v>
      </c>
      <c r="I132" s="298">
        <v>-300</v>
      </c>
      <c r="J132" s="297"/>
      <c r="K132" s="183">
        <v>-37.5</v>
      </c>
      <c r="L132" s="182">
        <v>500</v>
      </c>
    </row>
    <row r="133" spans="1:12" x14ac:dyDescent="0.2">
      <c r="A133" s="214" t="s">
        <v>181</v>
      </c>
      <c r="B133" s="302" t="s">
        <v>179</v>
      </c>
      <c r="C133" s="303"/>
      <c r="D133" s="303"/>
      <c r="E133" s="303"/>
      <c r="F133" s="303"/>
      <c r="G133" s="303"/>
      <c r="H133" s="215">
        <v>1581000</v>
      </c>
      <c r="I133" s="304">
        <v>0</v>
      </c>
      <c r="J133" s="303"/>
      <c r="K133" s="216">
        <v>0</v>
      </c>
      <c r="L133" s="215">
        <v>1581000</v>
      </c>
    </row>
    <row r="134" spans="1:12" x14ac:dyDescent="0.2">
      <c r="A134" s="211" t="s">
        <v>180</v>
      </c>
      <c r="B134" s="299" t="s">
        <v>179</v>
      </c>
      <c r="C134" s="300"/>
      <c r="D134" s="300"/>
      <c r="E134" s="300"/>
      <c r="F134" s="300"/>
      <c r="G134" s="300"/>
      <c r="H134" s="212">
        <v>1581000</v>
      </c>
      <c r="I134" s="301">
        <v>0</v>
      </c>
      <c r="J134" s="300"/>
      <c r="K134" s="213">
        <v>0</v>
      </c>
      <c r="L134" s="212">
        <v>1581000</v>
      </c>
    </row>
    <row r="135" spans="1:12" x14ac:dyDescent="0.2">
      <c r="A135" s="181" t="s">
        <v>178</v>
      </c>
      <c r="B135" s="296" t="s">
        <v>177</v>
      </c>
      <c r="C135" s="297"/>
      <c r="D135" s="297"/>
      <c r="E135" s="297"/>
      <c r="F135" s="297"/>
      <c r="G135" s="297"/>
      <c r="H135" s="182">
        <v>1581000</v>
      </c>
      <c r="I135" s="298">
        <v>0</v>
      </c>
      <c r="J135" s="297"/>
      <c r="K135" s="183">
        <v>0</v>
      </c>
      <c r="L135" s="182">
        <v>1581000</v>
      </c>
    </row>
    <row r="136" spans="1:12" x14ac:dyDescent="0.2">
      <c r="A136" s="181" t="s">
        <v>176</v>
      </c>
      <c r="B136" s="296" t="s">
        <v>175</v>
      </c>
      <c r="C136" s="297"/>
      <c r="D136" s="297"/>
      <c r="E136" s="297"/>
      <c r="F136" s="297"/>
      <c r="G136" s="297"/>
      <c r="H136" s="182">
        <v>1581000</v>
      </c>
      <c r="I136" s="298">
        <v>0</v>
      </c>
      <c r="J136" s="297"/>
      <c r="K136" s="183">
        <v>0</v>
      </c>
      <c r="L136" s="182">
        <v>1581000</v>
      </c>
    </row>
    <row r="137" spans="1:12" x14ac:dyDescent="0.2">
      <c r="A137" s="181" t="s">
        <v>174</v>
      </c>
      <c r="B137" s="296" t="s">
        <v>29</v>
      </c>
      <c r="C137" s="297"/>
      <c r="D137" s="297"/>
      <c r="E137" s="297"/>
      <c r="F137" s="297"/>
      <c r="G137" s="297"/>
      <c r="H137" s="182">
        <v>1565000</v>
      </c>
      <c r="I137" s="298">
        <v>0</v>
      </c>
      <c r="J137" s="297"/>
      <c r="K137" s="183">
        <v>0</v>
      </c>
      <c r="L137" s="182">
        <v>1565000</v>
      </c>
    </row>
    <row r="138" spans="1:12" x14ac:dyDescent="0.2">
      <c r="A138" s="181" t="s">
        <v>173</v>
      </c>
      <c r="B138" s="296" t="s">
        <v>31</v>
      </c>
      <c r="C138" s="297"/>
      <c r="D138" s="297"/>
      <c r="E138" s="297"/>
      <c r="F138" s="297"/>
      <c r="G138" s="297"/>
      <c r="H138" s="182">
        <v>16000</v>
      </c>
      <c r="I138" s="298">
        <v>0</v>
      </c>
      <c r="J138" s="297"/>
      <c r="K138" s="183">
        <v>0</v>
      </c>
      <c r="L138" s="182">
        <v>16000</v>
      </c>
    </row>
    <row r="139" spans="1:12" x14ac:dyDescent="0.2">
      <c r="A139" s="181" t="s">
        <v>172</v>
      </c>
      <c r="B139" s="296" t="s">
        <v>32</v>
      </c>
      <c r="C139" s="297"/>
      <c r="D139" s="297"/>
      <c r="E139" s="297"/>
      <c r="F139" s="297"/>
      <c r="G139" s="297"/>
      <c r="H139" s="182">
        <v>0</v>
      </c>
      <c r="I139" s="298">
        <v>0</v>
      </c>
      <c r="J139" s="297"/>
      <c r="K139" s="183">
        <v>0</v>
      </c>
      <c r="L139" s="182">
        <v>0</v>
      </c>
    </row>
  </sheetData>
  <mergeCells count="276">
    <mergeCell ref="B3:G3"/>
    <mergeCell ref="I3:J3"/>
    <mergeCell ref="B2:G2"/>
    <mergeCell ref="I2:J2"/>
    <mergeCell ref="B5:G5"/>
    <mergeCell ref="I5:J5"/>
    <mergeCell ref="B4:G4"/>
    <mergeCell ref="I4:J4"/>
    <mergeCell ref="B8:G8"/>
    <mergeCell ref="I8:J8"/>
    <mergeCell ref="B7:G7"/>
    <mergeCell ref="I7:J7"/>
    <mergeCell ref="B6:G6"/>
    <mergeCell ref="I6:J6"/>
    <mergeCell ref="B11:G11"/>
    <mergeCell ref="I11:J11"/>
    <mergeCell ref="B10:G10"/>
    <mergeCell ref="I10:J10"/>
    <mergeCell ref="B9:G9"/>
    <mergeCell ref="I9:J9"/>
    <mergeCell ref="B14:G14"/>
    <mergeCell ref="I14:J14"/>
    <mergeCell ref="B13:G13"/>
    <mergeCell ref="I13:J13"/>
    <mergeCell ref="B12:G12"/>
    <mergeCell ref="I12:J12"/>
    <mergeCell ref="B17:G17"/>
    <mergeCell ref="I17:J17"/>
    <mergeCell ref="B16:G16"/>
    <mergeCell ref="I16:J16"/>
    <mergeCell ref="B15:G15"/>
    <mergeCell ref="I15:J15"/>
    <mergeCell ref="B20:G20"/>
    <mergeCell ref="I20:J20"/>
    <mergeCell ref="B19:G19"/>
    <mergeCell ref="I19:J19"/>
    <mergeCell ref="B18:G18"/>
    <mergeCell ref="I18:J18"/>
    <mergeCell ref="B23:G23"/>
    <mergeCell ref="I23:J23"/>
    <mergeCell ref="B22:G22"/>
    <mergeCell ref="I22:J22"/>
    <mergeCell ref="B21:G21"/>
    <mergeCell ref="I21:J21"/>
    <mergeCell ref="B26:G26"/>
    <mergeCell ref="I26:J26"/>
    <mergeCell ref="B25:G25"/>
    <mergeCell ref="I25:J25"/>
    <mergeCell ref="B24:G24"/>
    <mergeCell ref="I24:J24"/>
    <mergeCell ref="B29:G29"/>
    <mergeCell ref="I29:J29"/>
    <mergeCell ref="B28:G28"/>
    <mergeCell ref="I28:J28"/>
    <mergeCell ref="B27:G27"/>
    <mergeCell ref="I27:J27"/>
    <mergeCell ref="B32:G32"/>
    <mergeCell ref="I32:J32"/>
    <mergeCell ref="B31:G31"/>
    <mergeCell ref="I31:J31"/>
    <mergeCell ref="B30:G30"/>
    <mergeCell ref="I30:J30"/>
    <mergeCell ref="B35:G35"/>
    <mergeCell ref="I35:J35"/>
    <mergeCell ref="B34:G34"/>
    <mergeCell ref="I34:J34"/>
    <mergeCell ref="B33:G33"/>
    <mergeCell ref="I33:J33"/>
    <mergeCell ref="B38:G38"/>
    <mergeCell ref="I38:J38"/>
    <mergeCell ref="B37:G37"/>
    <mergeCell ref="I37:J37"/>
    <mergeCell ref="B36:G36"/>
    <mergeCell ref="I36:J36"/>
    <mergeCell ref="B41:G41"/>
    <mergeCell ref="I41:J41"/>
    <mergeCell ref="B40:G40"/>
    <mergeCell ref="I40:J40"/>
    <mergeCell ref="B39:G39"/>
    <mergeCell ref="I39:J39"/>
    <mergeCell ref="B44:G44"/>
    <mergeCell ref="I44:J44"/>
    <mergeCell ref="B43:G43"/>
    <mergeCell ref="I43:J43"/>
    <mergeCell ref="B42:G42"/>
    <mergeCell ref="I42:J42"/>
    <mergeCell ref="B47:G47"/>
    <mergeCell ref="I47:J47"/>
    <mergeCell ref="B46:G46"/>
    <mergeCell ref="I46:J46"/>
    <mergeCell ref="B45:G45"/>
    <mergeCell ref="I45:J45"/>
    <mergeCell ref="B50:G50"/>
    <mergeCell ref="I50:J50"/>
    <mergeCell ref="B49:G49"/>
    <mergeCell ref="I49:J49"/>
    <mergeCell ref="B48:G48"/>
    <mergeCell ref="I48:J48"/>
    <mergeCell ref="B53:G53"/>
    <mergeCell ref="I53:J53"/>
    <mergeCell ref="B52:G52"/>
    <mergeCell ref="I52:J52"/>
    <mergeCell ref="B51:G51"/>
    <mergeCell ref="I51:J51"/>
    <mergeCell ref="B56:G56"/>
    <mergeCell ref="I56:J56"/>
    <mergeCell ref="B55:G55"/>
    <mergeCell ref="I55:J55"/>
    <mergeCell ref="B54:G54"/>
    <mergeCell ref="I54:J54"/>
    <mergeCell ref="B59:G59"/>
    <mergeCell ref="I59:J59"/>
    <mergeCell ref="B58:G58"/>
    <mergeCell ref="I58:J58"/>
    <mergeCell ref="B57:G57"/>
    <mergeCell ref="I57:J57"/>
    <mergeCell ref="B62:G62"/>
    <mergeCell ref="I62:J62"/>
    <mergeCell ref="B61:G61"/>
    <mergeCell ref="I61:J61"/>
    <mergeCell ref="B60:G60"/>
    <mergeCell ref="I60:J60"/>
    <mergeCell ref="B65:G65"/>
    <mergeCell ref="I65:J65"/>
    <mergeCell ref="B64:G64"/>
    <mergeCell ref="I64:J64"/>
    <mergeCell ref="B63:G63"/>
    <mergeCell ref="I63:J63"/>
    <mergeCell ref="B68:G68"/>
    <mergeCell ref="I68:J68"/>
    <mergeCell ref="B67:G67"/>
    <mergeCell ref="I67:J67"/>
    <mergeCell ref="B66:G66"/>
    <mergeCell ref="I66:J66"/>
    <mergeCell ref="B71:G71"/>
    <mergeCell ref="I71:J71"/>
    <mergeCell ref="B70:G70"/>
    <mergeCell ref="I70:J70"/>
    <mergeCell ref="B69:G69"/>
    <mergeCell ref="I69:J69"/>
    <mergeCell ref="B74:G74"/>
    <mergeCell ref="I74:J74"/>
    <mergeCell ref="B73:G73"/>
    <mergeCell ref="I73:J73"/>
    <mergeCell ref="B72:G72"/>
    <mergeCell ref="I72:J72"/>
    <mergeCell ref="B77:G77"/>
    <mergeCell ref="I77:J77"/>
    <mergeCell ref="B76:G76"/>
    <mergeCell ref="I76:J76"/>
    <mergeCell ref="B75:G75"/>
    <mergeCell ref="I75:J75"/>
    <mergeCell ref="B79:G79"/>
    <mergeCell ref="I79:J79"/>
    <mergeCell ref="B78:G78"/>
    <mergeCell ref="I78:J78"/>
    <mergeCell ref="B82:G82"/>
    <mergeCell ref="I82:J82"/>
    <mergeCell ref="B81:G81"/>
    <mergeCell ref="I81:J81"/>
    <mergeCell ref="B80:G80"/>
    <mergeCell ref="I80:J80"/>
    <mergeCell ref="B85:G85"/>
    <mergeCell ref="I85:J85"/>
    <mergeCell ref="B84:G84"/>
    <mergeCell ref="I84:J84"/>
    <mergeCell ref="B83:G83"/>
    <mergeCell ref="I83:J83"/>
    <mergeCell ref="B88:G88"/>
    <mergeCell ref="I88:J88"/>
    <mergeCell ref="B87:G87"/>
    <mergeCell ref="I87:J87"/>
    <mergeCell ref="B86:G86"/>
    <mergeCell ref="I86:J86"/>
    <mergeCell ref="B91:G91"/>
    <mergeCell ref="I91:J91"/>
    <mergeCell ref="B90:G90"/>
    <mergeCell ref="I90:J90"/>
    <mergeCell ref="B89:G89"/>
    <mergeCell ref="I89:J89"/>
    <mergeCell ref="B94:G94"/>
    <mergeCell ref="I94:J94"/>
    <mergeCell ref="B93:G93"/>
    <mergeCell ref="I93:J93"/>
    <mergeCell ref="B92:G92"/>
    <mergeCell ref="I92:J92"/>
    <mergeCell ref="B97:G97"/>
    <mergeCell ref="I97:J97"/>
    <mergeCell ref="B96:G96"/>
    <mergeCell ref="I96:J96"/>
    <mergeCell ref="B95:G95"/>
    <mergeCell ref="I95:J95"/>
    <mergeCell ref="B100:G100"/>
    <mergeCell ref="I100:J100"/>
    <mergeCell ref="B99:G99"/>
    <mergeCell ref="I99:J99"/>
    <mergeCell ref="B98:G98"/>
    <mergeCell ref="I98:J98"/>
    <mergeCell ref="B103:G103"/>
    <mergeCell ref="I103:J103"/>
    <mergeCell ref="B102:G102"/>
    <mergeCell ref="I102:J102"/>
    <mergeCell ref="B101:G101"/>
    <mergeCell ref="I101:J101"/>
    <mergeCell ref="B106:G106"/>
    <mergeCell ref="I106:J106"/>
    <mergeCell ref="B105:G105"/>
    <mergeCell ref="I105:J105"/>
    <mergeCell ref="B104:G104"/>
    <mergeCell ref="I104:J104"/>
    <mergeCell ref="B109:G109"/>
    <mergeCell ref="I109:J109"/>
    <mergeCell ref="B108:G108"/>
    <mergeCell ref="I108:J108"/>
    <mergeCell ref="B107:G107"/>
    <mergeCell ref="I107:J107"/>
    <mergeCell ref="B112:G112"/>
    <mergeCell ref="I112:J112"/>
    <mergeCell ref="B111:G111"/>
    <mergeCell ref="I111:J111"/>
    <mergeCell ref="B110:G110"/>
    <mergeCell ref="I110:J110"/>
    <mergeCell ref="B115:G115"/>
    <mergeCell ref="I115:J115"/>
    <mergeCell ref="B114:G114"/>
    <mergeCell ref="I114:J114"/>
    <mergeCell ref="B113:G113"/>
    <mergeCell ref="I113:J113"/>
    <mergeCell ref="B118:G118"/>
    <mergeCell ref="I118:J118"/>
    <mergeCell ref="B117:G117"/>
    <mergeCell ref="I117:J117"/>
    <mergeCell ref="B116:G116"/>
    <mergeCell ref="I116:J116"/>
    <mergeCell ref="B121:G121"/>
    <mergeCell ref="I121:J121"/>
    <mergeCell ref="B120:G120"/>
    <mergeCell ref="I120:J120"/>
    <mergeCell ref="B119:G119"/>
    <mergeCell ref="I119:J119"/>
    <mergeCell ref="B124:G124"/>
    <mergeCell ref="I124:J124"/>
    <mergeCell ref="B123:G123"/>
    <mergeCell ref="I123:J123"/>
    <mergeCell ref="B122:G122"/>
    <mergeCell ref="I122:J122"/>
    <mergeCell ref="B127:G127"/>
    <mergeCell ref="I127:J127"/>
    <mergeCell ref="B126:G126"/>
    <mergeCell ref="I126:J126"/>
    <mergeCell ref="B125:G125"/>
    <mergeCell ref="I125:J125"/>
    <mergeCell ref="B130:G130"/>
    <mergeCell ref="I130:J130"/>
    <mergeCell ref="B129:G129"/>
    <mergeCell ref="I129:J129"/>
    <mergeCell ref="B128:G128"/>
    <mergeCell ref="I128:J128"/>
    <mergeCell ref="B133:G133"/>
    <mergeCell ref="I133:J133"/>
    <mergeCell ref="B132:G132"/>
    <mergeCell ref="I132:J132"/>
    <mergeCell ref="B131:G131"/>
    <mergeCell ref="I131:J131"/>
    <mergeCell ref="B136:G136"/>
    <mergeCell ref="I136:J136"/>
    <mergeCell ref="B135:G135"/>
    <mergeCell ref="I135:J135"/>
    <mergeCell ref="B134:G134"/>
    <mergeCell ref="I134:J134"/>
    <mergeCell ref="B139:G139"/>
    <mergeCell ref="I139:J139"/>
    <mergeCell ref="B138:G138"/>
    <mergeCell ref="I138:J138"/>
    <mergeCell ref="B137:G137"/>
    <mergeCell ref="I137:J137"/>
  </mergeCells>
  <pageMargins left="0.19685039370078741" right="0.19685039370078741" top="0.19685039370078741" bottom="0.59060039370078743" header="0.19685039370078741" footer="0.19685039370078741"/>
  <pageSetup paperSize="9" orientation="landscape" verticalDpi="0" r:id="rId1"/>
  <headerFooter alignWithMargins="0">
    <oddFooter xml:space="preserve">&amp;L&amp;"Arial"&amp;8 Lista: LCW148RBPR &amp;C&amp;"Arial"&amp;8 Stranica 
&amp;B&amp;P&amp;B &amp;R&amp;"Arial"&amp;8 * OBRADA LC *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8"/>
  <sheetViews>
    <sheetView showGridLines="0" workbookViewId="0">
      <pane ySplit="4" topLeftCell="A5" activePane="bottomLeft" state="frozenSplit"/>
      <selection pane="bottomLeft" activeCell="J18" sqref="J18"/>
    </sheetView>
  </sheetViews>
  <sheetFormatPr defaultRowHeight="12.75" x14ac:dyDescent="0.2"/>
  <cols>
    <col min="1" max="1" width="10.85546875" style="91" customWidth="1"/>
    <col min="2" max="2" width="30.7109375" style="91" customWidth="1"/>
    <col min="3" max="4" width="13.28515625" style="90" customWidth="1"/>
    <col min="5" max="5" width="13.28515625" style="88" customWidth="1"/>
    <col min="6" max="6" width="11.7109375" style="88" customWidth="1"/>
    <col min="7" max="7" width="9.140625" style="88"/>
    <col min="8" max="8" width="12.28515625" style="88" bestFit="1" customWidth="1"/>
    <col min="9" max="9" width="11.7109375" style="89" bestFit="1" customWidth="1"/>
    <col min="10" max="10" width="12.7109375" style="88" bestFit="1" customWidth="1"/>
    <col min="11" max="11" width="9.140625" style="88"/>
    <col min="12" max="12" width="12.28515625" style="88" bestFit="1" customWidth="1"/>
    <col min="13" max="16384" width="9.140625" style="88"/>
  </cols>
  <sheetData>
    <row r="1" spans="1:12" x14ac:dyDescent="0.2">
      <c r="B1" s="121"/>
    </row>
    <row r="2" spans="1:12" s="120" customFormat="1" ht="45" customHeight="1" x14ac:dyDescent="0.25">
      <c r="A2" s="235" t="s">
        <v>166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</row>
    <row r="3" spans="1:12" x14ac:dyDescent="0.2">
      <c r="A3" s="102"/>
      <c r="E3" s="119"/>
      <c r="F3" s="118"/>
    </row>
    <row r="4" spans="1:12" s="114" customFormat="1" x14ac:dyDescent="0.2">
      <c r="A4" s="331"/>
      <c r="B4" s="331"/>
      <c r="C4" s="117"/>
      <c r="D4" s="117"/>
      <c r="F4" s="116"/>
      <c r="I4" s="115"/>
    </row>
    <row r="5" spans="1:12" s="92" customFormat="1" ht="33.75" customHeight="1" thickBot="1" x14ac:dyDescent="0.25">
      <c r="A5" s="156" t="s">
        <v>153</v>
      </c>
      <c r="B5" s="156" t="s">
        <v>38</v>
      </c>
      <c r="C5" s="154" t="s">
        <v>81</v>
      </c>
      <c r="D5" s="154" t="s">
        <v>82</v>
      </c>
      <c r="E5" s="155" t="s">
        <v>46</v>
      </c>
      <c r="F5" s="155" t="s">
        <v>80</v>
      </c>
      <c r="I5" s="101"/>
    </row>
    <row r="6" spans="1:12" ht="21.75" customHeight="1" thickTop="1" x14ac:dyDescent="0.2">
      <c r="A6" s="126" t="s">
        <v>156</v>
      </c>
      <c r="B6" s="127" t="s">
        <v>157</v>
      </c>
      <c r="C6" s="128">
        <f>SUM(C10+C18+C89+C118)</f>
        <v>2038963</v>
      </c>
      <c r="D6" s="128">
        <f>SUM(D10+D18+D89+D118)</f>
        <v>2104890</v>
      </c>
      <c r="E6" s="128">
        <f>SUM(E10+E18+E89+E118)</f>
        <v>2101890</v>
      </c>
      <c r="F6" s="128">
        <f>SUM(F10+F18+F89+F118)</f>
        <v>2101890</v>
      </c>
    </row>
    <row r="7" spans="1:12" ht="21.75" customHeight="1" x14ac:dyDescent="0.2">
      <c r="A7" s="158" t="s">
        <v>158</v>
      </c>
      <c r="B7" s="159" t="s">
        <v>159</v>
      </c>
      <c r="C7" s="160">
        <f t="shared" ref="C7:F9" si="0">C6</f>
        <v>2038963</v>
      </c>
      <c r="D7" s="160">
        <f t="shared" si="0"/>
        <v>2104890</v>
      </c>
      <c r="E7" s="160">
        <f t="shared" si="0"/>
        <v>2101890</v>
      </c>
      <c r="F7" s="160">
        <f t="shared" si="0"/>
        <v>2101890</v>
      </c>
    </row>
    <row r="8" spans="1:12" ht="21.75" customHeight="1" x14ac:dyDescent="0.2">
      <c r="A8" s="161" t="s">
        <v>160</v>
      </c>
      <c r="B8" s="162" t="s">
        <v>161</v>
      </c>
      <c r="C8" s="163">
        <f t="shared" si="0"/>
        <v>2038963</v>
      </c>
      <c r="D8" s="163">
        <f t="shared" si="0"/>
        <v>2104890</v>
      </c>
      <c r="E8" s="163">
        <f t="shared" si="0"/>
        <v>2101890</v>
      </c>
      <c r="F8" s="163">
        <f t="shared" si="0"/>
        <v>2101890</v>
      </c>
    </row>
    <row r="9" spans="1:12" ht="21.75" customHeight="1" x14ac:dyDescent="0.2">
      <c r="A9" s="164" t="s">
        <v>162</v>
      </c>
      <c r="B9" s="165" t="s">
        <v>157</v>
      </c>
      <c r="C9" s="166">
        <f t="shared" si="0"/>
        <v>2038963</v>
      </c>
      <c r="D9" s="166">
        <f t="shared" si="0"/>
        <v>2104890</v>
      </c>
      <c r="E9" s="166">
        <f t="shared" si="0"/>
        <v>2101890</v>
      </c>
      <c r="F9" s="166">
        <f t="shared" si="0"/>
        <v>2101890</v>
      </c>
    </row>
    <row r="10" spans="1:12" s="92" customFormat="1" ht="22.5" customHeight="1" x14ac:dyDescent="0.2">
      <c r="A10" s="129" t="s">
        <v>152</v>
      </c>
      <c r="B10" s="130" t="s">
        <v>154</v>
      </c>
      <c r="C10" s="131">
        <f>SUM(C11+C15)</f>
        <v>97460</v>
      </c>
      <c r="D10" s="131">
        <f>SUM(D11+D15)</f>
        <v>97000</v>
      </c>
      <c r="E10" s="131">
        <f>SUM(E11+E15)</f>
        <v>97000</v>
      </c>
      <c r="F10" s="131">
        <f>SUM(F11+F15)</f>
        <v>97000</v>
      </c>
      <c r="I10" s="101"/>
    </row>
    <row r="11" spans="1:12" s="151" customFormat="1" ht="33.75" customHeight="1" x14ac:dyDescent="0.2">
      <c r="A11" s="140" t="s">
        <v>151</v>
      </c>
      <c r="B11" s="141" t="s">
        <v>150</v>
      </c>
      <c r="C11" s="142">
        <f>SUM(C13+C14)</f>
        <v>93260</v>
      </c>
      <c r="D11" s="142">
        <f>SUM(D13+D14)</f>
        <v>93200</v>
      </c>
      <c r="E11" s="142">
        <f>SUM(E13+E14)</f>
        <v>93200</v>
      </c>
      <c r="F11" s="142">
        <f>SUM(F13+F14)</f>
        <v>93200</v>
      </c>
      <c r="I11" s="152"/>
    </row>
    <row r="12" spans="1:12" s="111" customFormat="1" ht="21.75" customHeight="1" x14ac:dyDescent="0.2">
      <c r="A12" s="97" t="s">
        <v>147</v>
      </c>
      <c r="B12" s="96" t="s">
        <v>146</v>
      </c>
      <c r="C12" s="95">
        <f>SUM(C13+C14)</f>
        <v>93260</v>
      </c>
      <c r="D12" s="95">
        <f>SUM(D13+D14)</f>
        <v>93200</v>
      </c>
      <c r="E12" s="95">
        <f>SUM(E13+E14)</f>
        <v>93200</v>
      </c>
      <c r="F12" s="95">
        <f>SUM(F13+F14)</f>
        <v>93200</v>
      </c>
      <c r="I12" s="112"/>
    </row>
    <row r="13" spans="1:12" ht="14.25" customHeight="1" x14ac:dyDescent="0.2">
      <c r="A13" s="122">
        <v>32</v>
      </c>
      <c r="B13" s="123" t="s">
        <v>31</v>
      </c>
      <c r="C13" s="124">
        <v>92710</v>
      </c>
      <c r="D13" s="124">
        <v>92750</v>
      </c>
      <c r="E13" s="124">
        <v>92750</v>
      </c>
      <c r="F13" s="124">
        <v>92750</v>
      </c>
    </row>
    <row r="14" spans="1:12" s="93" customFormat="1" x14ac:dyDescent="0.2">
      <c r="A14" s="122">
        <v>34</v>
      </c>
      <c r="B14" s="125" t="s">
        <v>32</v>
      </c>
      <c r="C14" s="124">
        <v>550</v>
      </c>
      <c r="D14" s="124">
        <v>450</v>
      </c>
      <c r="E14" s="124">
        <v>450</v>
      </c>
      <c r="F14" s="124">
        <v>450</v>
      </c>
      <c r="I14" s="94"/>
    </row>
    <row r="15" spans="1:12" s="92" customFormat="1" ht="33.75" customHeight="1" x14ac:dyDescent="0.2">
      <c r="A15" s="140" t="s">
        <v>149</v>
      </c>
      <c r="B15" s="141" t="s">
        <v>148</v>
      </c>
      <c r="C15" s="142">
        <f t="shared" ref="C15:F16" si="1">SUM(C16)</f>
        <v>4200</v>
      </c>
      <c r="D15" s="142">
        <f t="shared" si="1"/>
        <v>3800</v>
      </c>
      <c r="E15" s="142">
        <f t="shared" si="1"/>
        <v>3800</v>
      </c>
      <c r="F15" s="142">
        <f t="shared" si="1"/>
        <v>3800</v>
      </c>
      <c r="I15" s="101"/>
    </row>
    <row r="16" spans="1:12" s="111" customFormat="1" ht="19.5" customHeight="1" x14ac:dyDescent="0.2">
      <c r="A16" s="97" t="s">
        <v>147</v>
      </c>
      <c r="B16" s="96" t="s">
        <v>146</v>
      </c>
      <c r="C16" s="95">
        <f t="shared" si="1"/>
        <v>4200</v>
      </c>
      <c r="D16" s="95">
        <f t="shared" si="1"/>
        <v>3800</v>
      </c>
      <c r="E16" s="95">
        <f t="shared" si="1"/>
        <v>3800</v>
      </c>
      <c r="F16" s="95">
        <f t="shared" si="1"/>
        <v>3800</v>
      </c>
      <c r="I16" s="112"/>
    </row>
    <row r="17" spans="1:9" s="93" customFormat="1" ht="15.75" customHeight="1" x14ac:dyDescent="0.2">
      <c r="A17" s="122">
        <v>42</v>
      </c>
      <c r="B17" s="157" t="s">
        <v>50</v>
      </c>
      <c r="C17" s="124">
        <v>4200</v>
      </c>
      <c r="D17" s="124">
        <v>3800</v>
      </c>
      <c r="E17" s="124">
        <v>3800</v>
      </c>
      <c r="F17" s="124">
        <v>3800</v>
      </c>
      <c r="I17" s="94"/>
    </row>
    <row r="18" spans="1:9" s="92" customFormat="1" ht="22.5" customHeight="1" x14ac:dyDescent="0.2">
      <c r="A18" s="129" t="s">
        <v>145</v>
      </c>
      <c r="B18" s="130" t="s">
        <v>144</v>
      </c>
      <c r="C18" s="131">
        <f>SUM(C19+C29+C52+C56+C59+C62+C69+C72+C77+C81+C85)</f>
        <v>432825</v>
      </c>
      <c r="D18" s="131">
        <f>SUM(D19+D29+D52+D56+D59+D62+D69+D72+D77+D81+D85)</f>
        <v>411760</v>
      </c>
      <c r="E18" s="131">
        <f>SUM(E19+E29+E52+E56+E59+E62+E69+E72+E77+E81+E85)</f>
        <v>411260</v>
      </c>
      <c r="F18" s="131">
        <f>SUM(F19+F29+F52+F56+F59+F62+F69+F72+F77+F81+F85)</f>
        <v>411260</v>
      </c>
      <c r="I18" s="101"/>
    </row>
    <row r="19" spans="1:9" s="92" customFormat="1" ht="33.75" customHeight="1" x14ac:dyDescent="0.2">
      <c r="A19" s="140" t="s">
        <v>143</v>
      </c>
      <c r="B19" s="141" t="s">
        <v>142</v>
      </c>
      <c r="C19" s="142">
        <f>SUM(C20+C24)</f>
        <v>138700</v>
      </c>
      <c r="D19" s="142">
        <f>SUM(D20+D24)</f>
        <v>150000</v>
      </c>
      <c r="E19" s="142">
        <f>SUM(E20+E24)</f>
        <v>150000</v>
      </c>
      <c r="F19" s="142">
        <f>SUM(F20+F24)</f>
        <v>150000</v>
      </c>
      <c r="I19" s="101"/>
    </row>
    <row r="20" spans="1:9" s="111" customFormat="1" ht="12.75" customHeight="1" x14ac:dyDescent="0.2">
      <c r="A20" s="97" t="s">
        <v>106</v>
      </c>
      <c r="B20" s="96" t="s">
        <v>124</v>
      </c>
      <c r="C20" s="95">
        <f>SUM(C21:C23)</f>
        <v>73000</v>
      </c>
      <c r="D20" s="95">
        <f>SUM(D21:D23)</f>
        <v>85000</v>
      </c>
      <c r="E20" s="95">
        <f>SUM(E21:E23)</f>
        <v>85000</v>
      </c>
      <c r="F20" s="95">
        <f>SUM(F21:F23)</f>
        <v>85000</v>
      </c>
      <c r="I20" s="112"/>
    </row>
    <row r="21" spans="1:9" s="93" customFormat="1" x14ac:dyDescent="0.2">
      <c r="A21" s="122">
        <v>31</v>
      </c>
      <c r="B21" s="125" t="s">
        <v>29</v>
      </c>
      <c r="C21" s="124">
        <v>71000</v>
      </c>
      <c r="D21" s="124">
        <v>81500</v>
      </c>
      <c r="E21" s="124">
        <v>81500</v>
      </c>
      <c r="F21" s="124">
        <v>81500</v>
      </c>
      <c r="I21" s="94"/>
    </row>
    <row r="22" spans="1:9" s="93" customFormat="1" x14ac:dyDescent="0.2">
      <c r="A22" s="122">
        <v>32</v>
      </c>
      <c r="B22" s="125" t="s">
        <v>31</v>
      </c>
      <c r="C22" s="124">
        <v>2000</v>
      </c>
      <c r="D22" s="124">
        <v>2500</v>
      </c>
      <c r="E22" s="124">
        <v>2500</v>
      </c>
      <c r="F22" s="124">
        <v>2500</v>
      </c>
      <c r="I22" s="94"/>
    </row>
    <row r="23" spans="1:9" s="93" customFormat="1" ht="15" customHeight="1" x14ac:dyDescent="0.2">
      <c r="A23" s="122">
        <v>42</v>
      </c>
      <c r="B23" s="134" t="s">
        <v>50</v>
      </c>
      <c r="C23" s="124"/>
      <c r="D23" s="124">
        <v>1000</v>
      </c>
      <c r="E23" s="124">
        <v>1000</v>
      </c>
      <c r="F23" s="124">
        <v>1000</v>
      </c>
      <c r="I23" s="94"/>
    </row>
    <row r="24" spans="1:9" s="111" customFormat="1" ht="15" customHeight="1" x14ac:dyDescent="0.2">
      <c r="A24" s="97" t="s">
        <v>102</v>
      </c>
      <c r="B24" s="96" t="s">
        <v>141</v>
      </c>
      <c r="C24" s="95">
        <f>SUM(C25:C28)</f>
        <v>65700</v>
      </c>
      <c r="D24" s="95">
        <f>SUM(D25:D28)</f>
        <v>65000</v>
      </c>
      <c r="E24" s="95">
        <f>SUM(E25:E28)</f>
        <v>65000</v>
      </c>
      <c r="F24" s="95">
        <f>SUM(F25:F28)</f>
        <v>65000</v>
      </c>
      <c r="H24" s="113"/>
      <c r="I24" s="112"/>
    </row>
    <row r="25" spans="1:9" s="93" customFormat="1" ht="12.75" customHeight="1" x14ac:dyDescent="0.2">
      <c r="A25" s="122">
        <v>31</v>
      </c>
      <c r="B25" s="125" t="s">
        <v>29</v>
      </c>
      <c r="C25" s="124">
        <v>39840</v>
      </c>
      <c r="D25" s="124">
        <v>43692</v>
      </c>
      <c r="E25" s="124">
        <v>43692</v>
      </c>
      <c r="F25" s="124">
        <v>43692</v>
      </c>
      <c r="H25" s="143"/>
      <c r="I25" s="94"/>
    </row>
    <row r="26" spans="1:9" s="93" customFormat="1" x14ac:dyDescent="0.2">
      <c r="A26" s="122">
        <v>32</v>
      </c>
      <c r="B26" s="125" t="s">
        <v>31</v>
      </c>
      <c r="C26" s="124">
        <v>25360</v>
      </c>
      <c r="D26" s="124">
        <v>20808</v>
      </c>
      <c r="E26" s="124">
        <v>20808</v>
      </c>
      <c r="F26" s="124">
        <v>20808</v>
      </c>
      <c r="I26" s="94"/>
    </row>
    <row r="27" spans="1:9" s="93" customFormat="1" x14ac:dyDescent="0.2">
      <c r="A27" s="122">
        <v>34</v>
      </c>
      <c r="B27" s="125" t="s">
        <v>32</v>
      </c>
      <c r="C27" s="124">
        <v>0</v>
      </c>
      <c r="D27" s="124">
        <v>0</v>
      </c>
      <c r="E27" s="132"/>
      <c r="F27" s="124"/>
      <c r="I27" s="94"/>
    </row>
    <row r="28" spans="1:9" s="98" customFormat="1" ht="12.75" customHeight="1" x14ac:dyDescent="0.2">
      <c r="A28" s="133">
        <v>42</v>
      </c>
      <c r="B28" s="134" t="s">
        <v>50</v>
      </c>
      <c r="C28" s="135">
        <v>500</v>
      </c>
      <c r="D28" s="135">
        <v>500</v>
      </c>
      <c r="E28" s="135">
        <v>500</v>
      </c>
      <c r="F28" s="135">
        <v>500</v>
      </c>
      <c r="I28" s="99"/>
    </row>
    <row r="29" spans="1:9" s="92" customFormat="1" ht="23.25" customHeight="1" x14ac:dyDescent="0.2">
      <c r="A29" s="140" t="s">
        <v>140</v>
      </c>
      <c r="B29" s="141" t="s">
        <v>139</v>
      </c>
      <c r="C29" s="142">
        <f>SUM(C30+C33+C37+C41+C45+C49)</f>
        <v>15891</v>
      </c>
      <c r="D29" s="142">
        <f>SUM(D30+D33+D37+D41+D45+D49)</f>
        <v>16984</v>
      </c>
      <c r="E29" s="142">
        <f>SUM(E30+E33+E37+E41+E45+E49)</f>
        <v>16484</v>
      </c>
      <c r="F29" s="142">
        <f>SUM(F30+F33+F37+F41+F45+F49)</f>
        <v>16484</v>
      </c>
      <c r="I29" s="101"/>
    </row>
    <row r="30" spans="1:9" s="93" customFormat="1" ht="30.75" customHeight="1" x14ac:dyDescent="0.2">
      <c r="A30" s="97" t="s">
        <v>106</v>
      </c>
      <c r="B30" s="110" t="s">
        <v>155</v>
      </c>
      <c r="C30" s="95">
        <f>SUM(C31:C32)</f>
        <v>2006</v>
      </c>
      <c r="D30" s="95">
        <f>SUM(D31:D32)</f>
        <v>1464</v>
      </c>
      <c r="E30" s="95">
        <f>SUM(E31:E32)</f>
        <v>1464</v>
      </c>
      <c r="F30" s="95">
        <f>SUM(F31:F32)</f>
        <v>1464</v>
      </c>
      <c r="I30" s="94"/>
    </row>
    <row r="31" spans="1:9" s="93" customFormat="1" ht="14.25" customHeight="1" x14ac:dyDescent="0.2">
      <c r="A31" s="122">
        <v>32</v>
      </c>
      <c r="B31" s="125" t="s">
        <v>31</v>
      </c>
      <c r="C31" s="144">
        <v>1739</v>
      </c>
      <c r="D31" s="144">
        <v>1197</v>
      </c>
      <c r="E31" s="144">
        <v>1197</v>
      </c>
      <c r="F31" s="144">
        <v>1197</v>
      </c>
      <c r="I31" s="94"/>
    </row>
    <row r="32" spans="1:9" s="98" customFormat="1" ht="12.75" customHeight="1" x14ac:dyDescent="0.2">
      <c r="A32" s="133">
        <v>42</v>
      </c>
      <c r="B32" s="134" t="s">
        <v>50</v>
      </c>
      <c r="C32" s="145">
        <v>267</v>
      </c>
      <c r="D32" s="145">
        <v>267</v>
      </c>
      <c r="E32" s="145">
        <v>267</v>
      </c>
      <c r="F32" s="145">
        <v>267</v>
      </c>
      <c r="I32" s="99"/>
    </row>
    <row r="33" spans="1:9" s="93" customFormat="1" ht="13.5" customHeight="1" x14ac:dyDescent="0.2">
      <c r="A33" s="97" t="s">
        <v>104</v>
      </c>
      <c r="B33" s="96" t="s">
        <v>103</v>
      </c>
      <c r="C33" s="95">
        <f>SUM(C34:C36)</f>
        <v>6550</v>
      </c>
      <c r="D33" s="95">
        <f>SUM(D34:D36)</f>
        <v>9500</v>
      </c>
      <c r="E33" s="95">
        <f>SUM(E34:E36)</f>
        <v>9500</v>
      </c>
      <c r="F33" s="95">
        <f>SUM(F34:F36)</f>
        <v>9500</v>
      </c>
      <c r="I33" s="94"/>
    </row>
    <row r="34" spans="1:9" s="93" customFormat="1" ht="12.75" customHeight="1" x14ac:dyDescent="0.2">
      <c r="A34" s="122">
        <v>32</v>
      </c>
      <c r="B34" s="125" t="s">
        <v>31</v>
      </c>
      <c r="C34" s="124">
        <v>6450</v>
      </c>
      <c r="D34" s="124">
        <v>9400</v>
      </c>
      <c r="E34" s="124">
        <v>9400</v>
      </c>
      <c r="F34" s="124">
        <v>9400</v>
      </c>
      <c r="I34" s="94"/>
    </row>
    <row r="35" spans="1:9" s="93" customFormat="1" x14ac:dyDescent="0.2">
      <c r="A35" s="122">
        <v>34</v>
      </c>
      <c r="B35" s="125" t="s">
        <v>32</v>
      </c>
      <c r="C35" s="124">
        <v>0</v>
      </c>
      <c r="D35" s="124">
        <v>0</v>
      </c>
      <c r="E35" s="132"/>
      <c r="F35" s="124"/>
      <c r="I35" s="94"/>
    </row>
    <row r="36" spans="1:9" s="93" customFormat="1" ht="12.75" customHeight="1" x14ac:dyDescent="0.2">
      <c r="A36" s="146">
        <v>37</v>
      </c>
      <c r="B36" s="125" t="s">
        <v>129</v>
      </c>
      <c r="C36" s="124">
        <v>100</v>
      </c>
      <c r="D36" s="124">
        <v>100</v>
      </c>
      <c r="E36" s="124">
        <v>100</v>
      </c>
      <c r="F36" s="124">
        <v>100</v>
      </c>
      <c r="I36" s="94"/>
    </row>
    <row r="37" spans="1:9" s="93" customFormat="1" ht="20.25" customHeight="1" x14ac:dyDescent="0.2">
      <c r="A37" s="97" t="s">
        <v>102</v>
      </c>
      <c r="B37" s="96" t="s">
        <v>101</v>
      </c>
      <c r="C37" s="95">
        <f>SUM(C38:C40)</f>
        <v>2089</v>
      </c>
      <c r="D37" s="95">
        <f>SUM(D38:D40)</f>
        <v>3000</v>
      </c>
      <c r="E37" s="95">
        <f>SUM(E38:E40)</f>
        <v>3000</v>
      </c>
      <c r="F37" s="95">
        <f>SUM(F38:F40)</f>
        <v>3000</v>
      </c>
      <c r="I37" s="94"/>
    </row>
    <row r="38" spans="1:9" s="93" customFormat="1" x14ac:dyDescent="0.2">
      <c r="A38" s="122">
        <v>31</v>
      </c>
      <c r="B38" s="125" t="s">
        <v>29</v>
      </c>
      <c r="C38" s="124"/>
      <c r="D38" s="124"/>
      <c r="E38" s="132"/>
      <c r="F38" s="124"/>
      <c r="I38" s="94"/>
    </row>
    <row r="39" spans="1:9" s="93" customFormat="1" x14ac:dyDescent="0.2">
      <c r="A39" s="122">
        <v>32</v>
      </c>
      <c r="B39" s="125" t="s">
        <v>31</v>
      </c>
      <c r="C39" s="124">
        <v>2089</v>
      </c>
      <c r="D39" s="124">
        <v>3000</v>
      </c>
      <c r="E39" s="124">
        <v>3000</v>
      </c>
      <c r="F39" s="124">
        <v>3000</v>
      </c>
      <c r="I39" s="94"/>
    </row>
    <row r="40" spans="1:9" s="93" customFormat="1" ht="12.75" customHeight="1" x14ac:dyDescent="0.2">
      <c r="A40" s="122">
        <v>42</v>
      </c>
      <c r="B40" s="157" t="s">
        <v>50</v>
      </c>
      <c r="C40" s="124"/>
      <c r="D40" s="124"/>
      <c r="E40" s="132"/>
      <c r="F40" s="124"/>
      <c r="I40" s="94"/>
    </row>
    <row r="41" spans="1:9" s="93" customFormat="1" ht="15" customHeight="1" x14ac:dyDescent="0.2">
      <c r="A41" s="97" t="s">
        <v>92</v>
      </c>
      <c r="B41" s="96" t="s">
        <v>91</v>
      </c>
      <c r="C41" s="95">
        <f>SUM(C42:C44)</f>
        <v>3279</v>
      </c>
      <c r="D41" s="95">
        <f>SUM(D42:D44)</f>
        <v>1700</v>
      </c>
      <c r="E41" s="95">
        <f>SUM(E42:E44)</f>
        <v>1700</v>
      </c>
      <c r="F41" s="95">
        <f>SUM(F42:F44)</f>
        <v>1700</v>
      </c>
      <c r="I41" s="94"/>
    </row>
    <row r="42" spans="1:9" s="93" customFormat="1" x14ac:dyDescent="0.2">
      <c r="A42" s="122">
        <v>31</v>
      </c>
      <c r="B42" s="125" t="s">
        <v>29</v>
      </c>
      <c r="C42" s="124">
        <v>250</v>
      </c>
      <c r="D42" s="124">
        <v>250</v>
      </c>
      <c r="E42" s="124">
        <v>250</v>
      </c>
      <c r="F42" s="124">
        <v>250</v>
      </c>
      <c r="I42" s="94"/>
    </row>
    <row r="43" spans="1:9" s="93" customFormat="1" x14ac:dyDescent="0.2">
      <c r="A43" s="122">
        <v>32</v>
      </c>
      <c r="B43" s="125" t="s">
        <v>31</v>
      </c>
      <c r="C43" s="124">
        <v>2029</v>
      </c>
      <c r="D43" s="124">
        <v>450</v>
      </c>
      <c r="E43" s="124">
        <v>450</v>
      </c>
      <c r="F43" s="124">
        <v>450</v>
      </c>
      <c r="I43" s="94"/>
    </row>
    <row r="44" spans="1:9" s="98" customFormat="1" ht="12.75" customHeight="1" x14ac:dyDescent="0.2">
      <c r="A44" s="133">
        <v>38</v>
      </c>
      <c r="B44" s="134" t="s">
        <v>75</v>
      </c>
      <c r="C44" s="135">
        <v>1000</v>
      </c>
      <c r="D44" s="135">
        <v>1000</v>
      </c>
      <c r="E44" s="135">
        <v>1000</v>
      </c>
      <c r="F44" s="135">
        <v>1000</v>
      </c>
      <c r="I44" s="99"/>
    </row>
    <row r="45" spans="1:9" s="93" customFormat="1" ht="12.75" customHeight="1" x14ac:dyDescent="0.2">
      <c r="A45" s="97" t="s">
        <v>112</v>
      </c>
      <c r="B45" s="96" t="s">
        <v>111</v>
      </c>
      <c r="C45" s="95">
        <f>SUM(C46:C48)</f>
        <v>752</v>
      </c>
      <c r="D45" s="95">
        <f>SUM(D46:D48)</f>
        <v>120</v>
      </c>
      <c r="E45" s="95">
        <f>SUM(E46:E48)</f>
        <v>120</v>
      </c>
      <c r="F45" s="95">
        <f>SUM(F46:F48)</f>
        <v>120</v>
      </c>
      <c r="I45" s="94"/>
    </row>
    <row r="46" spans="1:9" s="93" customFormat="1" x14ac:dyDescent="0.2">
      <c r="A46" s="122">
        <v>31</v>
      </c>
      <c r="B46" s="125" t="s">
        <v>29</v>
      </c>
      <c r="C46" s="124"/>
      <c r="D46" s="124"/>
      <c r="E46" s="132"/>
      <c r="F46" s="124"/>
      <c r="I46" s="94"/>
    </row>
    <row r="47" spans="1:9" s="93" customFormat="1" x14ac:dyDescent="0.2">
      <c r="A47" s="122">
        <v>32</v>
      </c>
      <c r="B47" s="125" t="s">
        <v>31</v>
      </c>
      <c r="C47" s="124">
        <v>752</v>
      </c>
      <c r="D47" s="124">
        <v>120</v>
      </c>
      <c r="E47" s="124">
        <v>120</v>
      </c>
      <c r="F47" s="124">
        <v>120</v>
      </c>
      <c r="I47" s="94"/>
    </row>
    <row r="48" spans="1:9" s="93" customFormat="1" ht="12.75" customHeight="1" x14ac:dyDescent="0.2">
      <c r="A48" s="122">
        <v>42</v>
      </c>
      <c r="B48" s="157" t="s">
        <v>50</v>
      </c>
      <c r="C48" s="124"/>
      <c r="D48" s="124"/>
      <c r="E48" s="124"/>
      <c r="F48" s="124"/>
      <c r="I48" s="94"/>
    </row>
    <row r="49" spans="1:9" s="93" customFormat="1" ht="16.5" customHeight="1" x14ac:dyDescent="0.2">
      <c r="A49" s="97" t="s">
        <v>100</v>
      </c>
      <c r="B49" s="96" t="s">
        <v>99</v>
      </c>
      <c r="C49" s="95">
        <f>SUM(C50:C51)</f>
        <v>1215</v>
      </c>
      <c r="D49" s="95">
        <f>SUM(D50:D51)</f>
        <v>1200</v>
      </c>
      <c r="E49" s="95">
        <f>SUM(E50:E51)</f>
        <v>700</v>
      </c>
      <c r="F49" s="95">
        <f>SUM(F50:F51)</f>
        <v>700</v>
      </c>
      <c r="I49" s="94"/>
    </row>
    <row r="50" spans="1:9" s="93" customFormat="1" x14ac:dyDescent="0.2">
      <c r="A50" s="122">
        <v>32</v>
      </c>
      <c r="B50" s="125" t="s">
        <v>31</v>
      </c>
      <c r="C50" s="124">
        <v>1215</v>
      </c>
      <c r="D50" s="124">
        <v>1200</v>
      </c>
      <c r="E50" s="124">
        <v>700</v>
      </c>
      <c r="F50" s="124">
        <v>700</v>
      </c>
      <c r="I50" s="94"/>
    </row>
    <row r="51" spans="1:9" s="93" customFormat="1" ht="12.75" customHeight="1" x14ac:dyDescent="0.2">
      <c r="A51" s="122">
        <v>42</v>
      </c>
      <c r="B51" s="157" t="s">
        <v>50</v>
      </c>
      <c r="C51" s="124"/>
      <c r="D51" s="124"/>
      <c r="E51" s="132"/>
      <c r="F51" s="124"/>
      <c r="I51" s="94"/>
    </row>
    <row r="52" spans="1:9" s="93" customFormat="1" ht="24" customHeight="1" x14ac:dyDescent="0.2">
      <c r="A52" s="153" t="s">
        <v>138</v>
      </c>
      <c r="B52" s="141" t="s">
        <v>137</v>
      </c>
      <c r="C52" s="142">
        <f>SUM(C53)</f>
        <v>6340</v>
      </c>
      <c r="D52" s="142">
        <f>SUM(D53)</f>
        <v>13200</v>
      </c>
      <c r="E52" s="142">
        <f>SUM(E53)</f>
        <v>13200</v>
      </c>
      <c r="F52" s="142">
        <f>SUM(F53)</f>
        <v>13200</v>
      </c>
      <c r="I52" s="94"/>
    </row>
    <row r="53" spans="1:9" s="93" customFormat="1" x14ac:dyDescent="0.2">
      <c r="A53" s="97" t="s">
        <v>106</v>
      </c>
      <c r="B53" s="96" t="s">
        <v>121</v>
      </c>
      <c r="C53" s="95">
        <f>SUM(C54:C55)</f>
        <v>6340</v>
      </c>
      <c r="D53" s="95">
        <f>SUM(D54:D55)</f>
        <v>13200</v>
      </c>
      <c r="E53" s="95">
        <f>SUM(E54:E55)</f>
        <v>13200</v>
      </c>
      <c r="F53" s="95">
        <f>SUM(F54:F55)</f>
        <v>13200</v>
      </c>
      <c r="I53" s="94"/>
    </row>
    <row r="54" spans="1:9" s="93" customFormat="1" x14ac:dyDescent="0.2">
      <c r="A54" s="122">
        <v>31</v>
      </c>
      <c r="B54" s="125" t="s">
        <v>29</v>
      </c>
      <c r="C54" s="124">
        <v>5987</v>
      </c>
      <c r="D54" s="124">
        <v>12800</v>
      </c>
      <c r="E54" s="124">
        <v>12800</v>
      </c>
      <c r="F54" s="124">
        <v>12800</v>
      </c>
      <c r="I54" s="94"/>
    </row>
    <row r="55" spans="1:9" s="93" customFormat="1" x14ac:dyDescent="0.2">
      <c r="A55" s="122">
        <v>32</v>
      </c>
      <c r="B55" s="125" t="s">
        <v>31</v>
      </c>
      <c r="C55" s="124">
        <v>353</v>
      </c>
      <c r="D55" s="124">
        <v>400</v>
      </c>
      <c r="E55" s="124">
        <v>400</v>
      </c>
      <c r="F55" s="124">
        <v>400</v>
      </c>
      <c r="I55" s="94"/>
    </row>
    <row r="56" spans="1:9" s="93" customFormat="1" ht="24" customHeight="1" x14ac:dyDescent="0.2">
      <c r="A56" s="153" t="s">
        <v>136</v>
      </c>
      <c r="B56" s="141" t="s">
        <v>135</v>
      </c>
      <c r="C56" s="142">
        <f>SUM(C57)</f>
        <v>48000</v>
      </c>
      <c r="D56" s="142">
        <f>SUM(D57)</f>
        <v>0</v>
      </c>
      <c r="E56" s="142">
        <f>SUM(E57)</f>
        <v>0</v>
      </c>
      <c r="F56" s="142">
        <f>SUM(F57)</f>
        <v>0</v>
      </c>
      <c r="I56" s="94"/>
    </row>
    <row r="57" spans="1:9" s="93" customFormat="1" x14ac:dyDescent="0.2">
      <c r="A57" s="97" t="s">
        <v>106</v>
      </c>
      <c r="B57" s="96" t="s">
        <v>121</v>
      </c>
      <c r="C57" s="95">
        <f>SUM(C58:C58)</f>
        <v>48000</v>
      </c>
      <c r="D57" s="95">
        <f>SUM(D58:D58)</f>
        <v>0</v>
      </c>
      <c r="E57" s="95">
        <f>SUM(E58:E58)</f>
        <v>0</v>
      </c>
      <c r="F57" s="95">
        <f>SUM(F58:F58)</f>
        <v>0</v>
      </c>
      <c r="I57" s="94"/>
    </row>
    <row r="58" spans="1:9" s="93" customFormat="1" x14ac:dyDescent="0.2">
      <c r="A58" s="122">
        <v>32</v>
      </c>
      <c r="B58" s="125" t="s">
        <v>31</v>
      </c>
      <c r="C58" s="124">
        <v>48000</v>
      </c>
      <c r="D58" s="124">
        <v>0</v>
      </c>
      <c r="E58" s="124">
        <v>0</v>
      </c>
      <c r="F58" s="124">
        <v>0</v>
      </c>
      <c r="I58" s="94"/>
    </row>
    <row r="59" spans="1:9" s="93" customFormat="1" ht="24" customHeight="1" x14ac:dyDescent="0.2">
      <c r="A59" s="140" t="s">
        <v>134</v>
      </c>
      <c r="B59" s="141" t="s">
        <v>133</v>
      </c>
      <c r="C59" s="142">
        <f t="shared" ref="C59:F60" si="2">SUM(C60)</f>
        <v>351</v>
      </c>
      <c r="D59" s="142">
        <f t="shared" si="2"/>
        <v>338</v>
      </c>
      <c r="E59" s="142">
        <f t="shared" si="2"/>
        <v>338</v>
      </c>
      <c r="F59" s="142">
        <f t="shared" si="2"/>
        <v>338</v>
      </c>
      <c r="I59" s="94"/>
    </row>
    <row r="60" spans="1:9" s="93" customFormat="1" ht="12.75" customHeight="1" x14ac:dyDescent="0.2">
      <c r="A60" s="97" t="s">
        <v>106</v>
      </c>
      <c r="B60" s="96" t="s">
        <v>132</v>
      </c>
      <c r="C60" s="95">
        <f t="shared" si="2"/>
        <v>351</v>
      </c>
      <c r="D60" s="95">
        <f t="shared" si="2"/>
        <v>338</v>
      </c>
      <c r="E60" s="95">
        <f t="shared" si="2"/>
        <v>338</v>
      </c>
      <c r="F60" s="95">
        <f t="shared" si="2"/>
        <v>338</v>
      </c>
      <c r="I60" s="94"/>
    </row>
    <row r="61" spans="1:9" s="93" customFormat="1" x14ac:dyDescent="0.2">
      <c r="A61" s="122">
        <v>32</v>
      </c>
      <c r="B61" s="125" t="s">
        <v>31</v>
      </c>
      <c r="C61" s="124">
        <v>351</v>
      </c>
      <c r="D61" s="124">
        <v>338</v>
      </c>
      <c r="E61" s="124">
        <v>338</v>
      </c>
      <c r="F61" s="124">
        <v>338</v>
      </c>
      <c r="I61" s="94"/>
    </row>
    <row r="62" spans="1:9" s="93" customFormat="1" ht="23.25" customHeight="1" x14ac:dyDescent="0.2">
      <c r="A62" s="140" t="s">
        <v>131</v>
      </c>
      <c r="B62" s="141" t="s">
        <v>130</v>
      </c>
      <c r="C62" s="142">
        <f>C63+C65</f>
        <v>56500</v>
      </c>
      <c r="D62" s="142">
        <f>D63+D65</f>
        <v>24000</v>
      </c>
      <c r="E62" s="142">
        <f>E63+E65</f>
        <v>24000</v>
      </c>
      <c r="F62" s="142">
        <f>F63+F65</f>
        <v>24000</v>
      </c>
      <c r="I62" s="94"/>
    </row>
    <row r="63" spans="1:9" s="93" customFormat="1" x14ac:dyDescent="0.2">
      <c r="A63" s="97" t="s">
        <v>106</v>
      </c>
      <c r="B63" s="96" t="s">
        <v>121</v>
      </c>
      <c r="C63" s="95">
        <f>C64</f>
        <v>26000</v>
      </c>
      <c r="D63" s="95">
        <f>D64</f>
        <v>0</v>
      </c>
      <c r="E63" s="95">
        <f>E64</f>
        <v>0</v>
      </c>
      <c r="F63" s="95">
        <f>F64</f>
        <v>0</v>
      </c>
      <c r="I63" s="94"/>
    </row>
    <row r="64" spans="1:9" s="93" customFormat="1" ht="12.75" customHeight="1" x14ac:dyDescent="0.2">
      <c r="A64" s="146">
        <v>37</v>
      </c>
      <c r="B64" s="125" t="s">
        <v>129</v>
      </c>
      <c r="C64" s="124">
        <v>26000</v>
      </c>
      <c r="D64" s="124">
        <v>0</v>
      </c>
      <c r="E64" s="124">
        <v>0</v>
      </c>
      <c r="F64" s="124">
        <v>0</v>
      </c>
      <c r="I64" s="94"/>
    </row>
    <row r="65" spans="1:10" s="93" customFormat="1" ht="18" customHeight="1" x14ac:dyDescent="0.2">
      <c r="A65" s="97" t="s">
        <v>92</v>
      </c>
      <c r="B65" s="96" t="s">
        <v>91</v>
      </c>
      <c r="C65" s="95">
        <f>SUM(C66:C68)</f>
        <v>30500</v>
      </c>
      <c r="D65" s="95">
        <f>SUM(D66:D68)</f>
        <v>24000</v>
      </c>
      <c r="E65" s="95">
        <f>SUM(E66:E68)</f>
        <v>24000</v>
      </c>
      <c r="F65" s="95">
        <f>SUM(F66:F68)</f>
        <v>24000</v>
      </c>
      <c r="I65" s="94"/>
    </row>
    <row r="66" spans="1:10" s="93" customFormat="1" x14ac:dyDescent="0.2">
      <c r="A66" s="122">
        <v>32</v>
      </c>
      <c r="B66" s="125" t="s">
        <v>31</v>
      </c>
      <c r="C66" s="124"/>
      <c r="D66" s="124"/>
      <c r="E66" s="132"/>
      <c r="F66" s="124"/>
      <c r="I66" s="94"/>
    </row>
    <row r="67" spans="1:10" s="93" customFormat="1" ht="12.75" customHeight="1" x14ac:dyDescent="0.2">
      <c r="A67" s="146">
        <v>37</v>
      </c>
      <c r="B67" s="125" t="s">
        <v>129</v>
      </c>
      <c r="C67" s="124">
        <v>25000</v>
      </c>
      <c r="D67" s="124">
        <v>17000</v>
      </c>
      <c r="E67" s="124">
        <v>17000</v>
      </c>
      <c r="F67" s="124">
        <v>17000</v>
      </c>
      <c r="I67" s="94"/>
    </row>
    <row r="68" spans="1:10" s="93" customFormat="1" ht="12.75" customHeight="1" x14ac:dyDescent="0.2">
      <c r="A68" s="122">
        <v>42</v>
      </c>
      <c r="B68" s="157" t="s">
        <v>50</v>
      </c>
      <c r="C68" s="124">
        <v>5500</v>
      </c>
      <c r="D68" s="124">
        <v>7000</v>
      </c>
      <c r="E68" s="124">
        <v>7000</v>
      </c>
      <c r="F68" s="124">
        <v>7000</v>
      </c>
      <c r="I68" s="94"/>
    </row>
    <row r="69" spans="1:10" ht="24" customHeight="1" x14ac:dyDescent="0.2">
      <c r="A69" s="140" t="s">
        <v>128</v>
      </c>
      <c r="B69" s="141" t="s">
        <v>127</v>
      </c>
      <c r="C69" s="142">
        <f t="shared" ref="C69:F70" si="3">SUM(C70)</f>
        <v>400</v>
      </c>
      <c r="D69" s="142">
        <f t="shared" si="3"/>
        <v>400</v>
      </c>
      <c r="E69" s="142">
        <f t="shared" si="3"/>
        <v>400</v>
      </c>
      <c r="F69" s="142">
        <f t="shared" si="3"/>
        <v>400</v>
      </c>
    </row>
    <row r="70" spans="1:10" s="93" customFormat="1" ht="12.75" customHeight="1" x14ac:dyDescent="0.2">
      <c r="A70" s="97" t="s">
        <v>106</v>
      </c>
      <c r="B70" s="96" t="s">
        <v>124</v>
      </c>
      <c r="C70" s="95">
        <f t="shared" si="3"/>
        <v>400</v>
      </c>
      <c r="D70" s="95">
        <f t="shared" si="3"/>
        <v>400</v>
      </c>
      <c r="E70" s="95">
        <f t="shared" si="3"/>
        <v>400</v>
      </c>
      <c r="F70" s="95">
        <f t="shared" si="3"/>
        <v>400</v>
      </c>
      <c r="I70" s="94"/>
      <c r="J70" s="109"/>
    </row>
    <row r="71" spans="1:10" s="93" customFormat="1" x14ac:dyDescent="0.2">
      <c r="A71" s="122">
        <v>32</v>
      </c>
      <c r="B71" s="125" t="s">
        <v>31</v>
      </c>
      <c r="C71" s="124">
        <v>400</v>
      </c>
      <c r="D71" s="124">
        <v>400</v>
      </c>
      <c r="E71" s="124">
        <v>400</v>
      </c>
      <c r="F71" s="124">
        <v>400</v>
      </c>
      <c r="I71" s="94"/>
      <c r="J71" s="109"/>
    </row>
    <row r="72" spans="1:10" ht="24.75" customHeight="1" x14ac:dyDescent="0.2">
      <c r="A72" s="140" t="s">
        <v>126</v>
      </c>
      <c r="B72" s="141" t="s">
        <v>125</v>
      </c>
      <c r="C72" s="142">
        <f>C73+C75</f>
        <v>92556</v>
      </c>
      <c r="D72" s="142">
        <f>D73+D75</f>
        <v>98738</v>
      </c>
      <c r="E72" s="142">
        <f>E73+E75</f>
        <v>98738</v>
      </c>
      <c r="F72" s="142">
        <f>F73+F75</f>
        <v>98738</v>
      </c>
    </row>
    <row r="73" spans="1:10" s="93" customFormat="1" ht="12.75" customHeight="1" x14ac:dyDescent="0.2">
      <c r="A73" s="97" t="s">
        <v>106</v>
      </c>
      <c r="B73" s="96" t="s">
        <v>124</v>
      </c>
      <c r="C73" s="95">
        <f>SUM(C74)</f>
        <v>4256</v>
      </c>
      <c r="D73" s="95">
        <f>SUM(D74)</f>
        <v>3738</v>
      </c>
      <c r="E73" s="95">
        <f>SUM(E74)</f>
        <v>3738</v>
      </c>
      <c r="F73" s="95">
        <f>SUM(F74)</f>
        <v>3738</v>
      </c>
      <c r="I73" s="94"/>
      <c r="J73" s="109"/>
    </row>
    <row r="74" spans="1:10" s="93" customFormat="1" x14ac:dyDescent="0.2">
      <c r="A74" s="122">
        <v>32</v>
      </c>
      <c r="B74" s="125" t="s">
        <v>31</v>
      </c>
      <c r="C74" s="124">
        <v>4256</v>
      </c>
      <c r="D74" s="124">
        <v>3738</v>
      </c>
      <c r="E74" s="124">
        <v>3738</v>
      </c>
      <c r="F74" s="124">
        <v>3738</v>
      </c>
      <c r="I74" s="94"/>
      <c r="J74" s="109"/>
    </row>
    <row r="75" spans="1:10" s="93" customFormat="1" ht="18" customHeight="1" x14ac:dyDescent="0.2">
      <c r="A75" s="97" t="s">
        <v>92</v>
      </c>
      <c r="B75" s="96" t="s">
        <v>91</v>
      </c>
      <c r="C75" s="95">
        <f>SUM(C76)</f>
        <v>88300</v>
      </c>
      <c r="D75" s="95">
        <f>SUM(D76)</f>
        <v>95000</v>
      </c>
      <c r="E75" s="95">
        <f>SUM(E76)</f>
        <v>95000</v>
      </c>
      <c r="F75" s="95">
        <f>SUM(F76)</f>
        <v>95000</v>
      </c>
      <c r="I75" s="94"/>
    </row>
    <row r="76" spans="1:10" s="93" customFormat="1" ht="12.75" customHeight="1" x14ac:dyDescent="0.2">
      <c r="A76" s="122">
        <v>32</v>
      </c>
      <c r="B76" s="125" t="s">
        <v>31</v>
      </c>
      <c r="C76" s="124">
        <v>88300</v>
      </c>
      <c r="D76" s="124">
        <v>95000</v>
      </c>
      <c r="E76" s="124">
        <v>95000</v>
      </c>
      <c r="F76" s="124">
        <v>95000</v>
      </c>
      <c r="I76" s="94"/>
    </row>
    <row r="77" spans="1:10" ht="27.75" customHeight="1" x14ac:dyDescent="0.2">
      <c r="A77" s="140" t="s">
        <v>123</v>
      </c>
      <c r="B77" s="141" t="s">
        <v>122</v>
      </c>
      <c r="C77" s="142">
        <f>SUM(C78)</f>
        <v>3087</v>
      </c>
      <c r="D77" s="142">
        <f>SUM(D78)</f>
        <v>3100</v>
      </c>
      <c r="E77" s="142">
        <f>SUM(E78)</f>
        <v>3100</v>
      </c>
      <c r="F77" s="142">
        <f>SUM(F78)</f>
        <v>3100</v>
      </c>
    </row>
    <row r="78" spans="1:10" s="93" customFormat="1" x14ac:dyDescent="0.2">
      <c r="A78" s="97" t="s">
        <v>106</v>
      </c>
      <c r="B78" s="96" t="s">
        <v>121</v>
      </c>
      <c r="C78" s="95">
        <f>SUM(C79:C80)</f>
        <v>3087</v>
      </c>
      <c r="D78" s="95">
        <f>SUM(D79:D80)</f>
        <v>3100</v>
      </c>
      <c r="E78" s="95">
        <f>SUM(E79:E80)</f>
        <v>3100</v>
      </c>
      <c r="F78" s="95">
        <f>SUM(F79:F80)</f>
        <v>3100</v>
      </c>
      <c r="I78" s="94"/>
    </row>
    <row r="79" spans="1:10" s="93" customFormat="1" x14ac:dyDescent="0.2">
      <c r="A79" s="122">
        <v>31</v>
      </c>
      <c r="B79" s="125" t="s">
        <v>29</v>
      </c>
      <c r="C79" s="124"/>
      <c r="D79" s="124"/>
      <c r="E79" s="132"/>
      <c r="F79" s="124"/>
      <c r="I79" s="94"/>
    </row>
    <row r="80" spans="1:10" s="93" customFormat="1" x14ac:dyDescent="0.2">
      <c r="A80" s="122">
        <v>32</v>
      </c>
      <c r="B80" s="125" t="s">
        <v>31</v>
      </c>
      <c r="C80" s="124">
        <v>3087</v>
      </c>
      <c r="D80" s="124">
        <v>3100</v>
      </c>
      <c r="E80" s="124">
        <v>3100</v>
      </c>
      <c r="F80" s="124">
        <v>3100</v>
      </c>
      <c r="I80" s="94"/>
    </row>
    <row r="81" spans="1:9" ht="23.25" customHeight="1" x14ac:dyDescent="0.2">
      <c r="A81" s="140" t="s">
        <v>119</v>
      </c>
      <c r="B81" s="141" t="s">
        <v>120</v>
      </c>
      <c r="C81" s="142">
        <f>SUM(C82)</f>
        <v>50000</v>
      </c>
      <c r="D81" s="142">
        <f>SUM(D82)</f>
        <v>0</v>
      </c>
      <c r="E81" s="142">
        <f>SUM(E82)</f>
        <v>0</v>
      </c>
      <c r="F81" s="142">
        <f>SUM(F82)</f>
        <v>0</v>
      </c>
    </row>
    <row r="82" spans="1:9" s="93" customFormat="1" ht="14.25" customHeight="1" x14ac:dyDescent="0.2">
      <c r="A82" s="108" t="s">
        <v>106</v>
      </c>
      <c r="B82" s="107" t="s">
        <v>117</v>
      </c>
      <c r="C82" s="95">
        <f>SUM(C83:C84)</f>
        <v>50000</v>
      </c>
      <c r="D82" s="95">
        <f>SUM(D83:D84)</f>
        <v>0</v>
      </c>
      <c r="E82" s="95">
        <f>SUM(E83:E84)</f>
        <v>0</v>
      </c>
      <c r="F82" s="95">
        <f>SUM(F83:F84)</f>
        <v>0</v>
      </c>
      <c r="I82" s="94"/>
    </row>
    <row r="83" spans="1:9" s="93" customFormat="1" ht="12.75" customHeight="1" x14ac:dyDescent="0.2">
      <c r="A83" s="147">
        <v>31</v>
      </c>
      <c r="B83" s="125" t="s">
        <v>29</v>
      </c>
      <c r="C83" s="124">
        <v>48120</v>
      </c>
      <c r="D83" s="124">
        <v>0</v>
      </c>
      <c r="E83" s="124">
        <v>0</v>
      </c>
      <c r="F83" s="124">
        <v>0</v>
      </c>
      <c r="I83" s="94"/>
    </row>
    <row r="84" spans="1:9" s="93" customFormat="1" x14ac:dyDescent="0.2">
      <c r="A84" s="122">
        <v>32</v>
      </c>
      <c r="B84" s="125" t="s">
        <v>31</v>
      </c>
      <c r="C84" s="124">
        <v>1880</v>
      </c>
      <c r="D84" s="124">
        <v>0</v>
      </c>
      <c r="E84" s="124">
        <v>0</v>
      </c>
      <c r="F84" s="124">
        <v>0</v>
      </c>
      <c r="I84" s="94"/>
    </row>
    <row r="85" spans="1:9" ht="23.25" customHeight="1" x14ac:dyDescent="0.2">
      <c r="A85" s="140" t="s">
        <v>119</v>
      </c>
      <c r="B85" s="141" t="s">
        <v>118</v>
      </c>
      <c r="C85" s="142">
        <f>SUM(C86)</f>
        <v>21000</v>
      </c>
      <c r="D85" s="142">
        <f>SUM(D86)</f>
        <v>105000</v>
      </c>
      <c r="E85" s="142">
        <f>SUM(E86)</f>
        <v>105000</v>
      </c>
      <c r="F85" s="142">
        <f>SUM(F86)</f>
        <v>105000</v>
      </c>
    </row>
    <row r="86" spans="1:9" s="93" customFormat="1" ht="14.25" customHeight="1" x14ac:dyDescent="0.2">
      <c r="A86" s="108" t="s">
        <v>106</v>
      </c>
      <c r="B86" s="107" t="s">
        <v>117</v>
      </c>
      <c r="C86" s="95">
        <f>SUM(C87:C88)</f>
        <v>21000</v>
      </c>
      <c r="D86" s="95">
        <f>SUM(D87:D88)</f>
        <v>105000</v>
      </c>
      <c r="E86" s="95">
        <f>SUM(E87:E88)</f>
        <v>105000</v>
      </c>
      <c r="F86" s="95">
        <f>SUM(F87:F88)</f>
        <v>105000</v>
      </c>
      <c r="I86" s="94"/>
    </row>
    <row r="87" spans="1:9" s="93" customFormat="1" ht="12.75" customHeight="1" x14ac:dyDescent="0.2">
      <c r="A87" s="147">
        <v>31</v>
      </c>
      <c r="B87" s="125" t="s">
        <v>29</v>
      </c>
      <c r="C87" s="124">
        <v>20340</v>
      </c>
      <c r="D87" s="124">
        <v>103000</v>
      </c>
      <c r="E87" s="124">
        <v>103000</v>
      </c>
      <c r="F87" s="124">
        <v>103000</v>
      </c>
      <c r="I87" s="94"/>
    </row>
    <row r="88" spans="1:9" s="93" customFormat="1" x14ac:dyDescent="0.2">
      <c r="A88" s="122">
        <v>32</v>
      </c>
      <c r="B88" s="125" t="s">
        <v>31</v>
      </c>
      <c r="C88" s="124">
        <v>660</v>
      </c>
      <c r="D88" s="124">
        <v>2000</v>
      </c>
      <c r="E88" s="124">
        <v>2000</v>
      </c>
      <c r="F88" s="124">
        <v>2000</v>
      </c>
      <c r="I88" s="94"/>
    </row>
    <row r="89" spans="1:9" s="92" customFormat="1" ht="23.25" customHeight="1" x14ac:dyDescent="0.2">
      <c r="A89" s="129" t="s">
        <v>116</v>
      </c>
      <c r="B89" s="130" t="s">
        <v>115</v>
      </c>
      <c r="C89" s="131">
        <f>SUM(C90+C105)</f>
        <v>19678</v>
      </c>
      <c r="D89" s="131">
        <f>SUM(D90+D105)</f>
        <v>15130</v>
      </c>
      <c r="E89" s="131">
        <f>SUM(E90+E105)</f>
        <v>12630</v>
      </c>
      <c r="F89" s="131">
        <f>SUM(F90+F105)</f>
        <v>12630</v>
      </c>
      <c r="I89" s="101"/>
    </row>
    <row r="90" spans="1:9" s="92" customFormat="1" ht="23.25" customHeight="1" x14ac:dyDescent="0.2">
      <c r="A90" s="140" t="s">
        <v>114</v>
      </c>
      <c r="B90" s="141" t="s">
        <v>113</v>
      </c>
      <c r="C90" s="142">
        <f>SUM(C91+C93+C95+C97+C99+C101+C103)</f>
        <v>17200</v>
      </c>
      <c r="D90" s="142">
        <f>SUM(D91+D93+D95+D97+D99+D101+D103)</f>
        <v>13000</v>
      </c>
      <c r="E90" s="142">
        <f>SUM(E91+E93+E95+E97+E99+E101+E103)</f>
        <v>10500</v>
      </c>
      <c r="F90" s="142">
        <f>SUM(F91+F93+F95+F97+F99+F101+F103)</f>
        <v>10500</v>
      </c>
      <c r="I90" s="101"/>
    </row>
    <row r="91" spans="1:9" s="92" customFormat="1" ht="15.75" customHeight="1" x14ac:dyDescent="0.2">
      <c r="A91" s="97" t="s">
        <v>104</v>
      </c>
      <c r="B91" s="96" t="s">
        <v>103</v>
      </c>
      <c r="C91" s="95">
        <f>SUM(C92:C92)</f>
        <v>16800</v>
      </c>
      <c r="D91" s="95">
        <f>SUM(D92:D92)</f>
        <v>13000</v>
      </c>
      <c r="E91" s="95">
        <f>SUM(E92:E92)</f>
        <v>10500</v>
      </c>
      <c r="F91" s="95">
        <f>SUM(F92:F92)</f>
        <v>10500</v>
      </c>
      <c r="I91" s="101"/>
    </row>
    <row r="92" spans="1:9" s="148" customFormat="1" ht="12.75" customHeight="1" x14ac:dyDescent="0.2">
      <c r="A92" s="133">
        <v>42</v>
      </c>
      <c r="B92" s="134" t="s">
        <v>50</v>
      </c>
      <c r="C92" s="135">
        <v>16800</v>
      </c>
      <c r="D92" s="135">
        <v>13000</v>
      </c>
      <c r="E92" s="135">
        <v>10500</v>
      </c>
      <c r="F92" s="135">
        <v>10500</v>
      </c>
      <c r="I92" s="149"/>
    </row>
    <row r="93" spans="1:9" s="102" customFormat="1" ht="15.75" customHeight="1" x14ac:dyDescent="0.2">
      <c r="A93" s="106" t="s">
        <v>102</v>
      </c>
      <c r="B93" s="105" t="s">
        <v>101</v>
      </c>
      <c r="C93" s="104">
        <f>SUM(C94:C94)</f>
        <v>0</v>
      </c>
      <c r="D93" s="104">
        <f>SUM(D94:D94)</f>
        <v>0</v>
      </c>
      <c r="E93" s="104">
        <f>SUM(E94:E94)</f>
        <v>0</v>
      </c>
      <c r="F93" s="104">
        <f>SUM(F94:F94)</f>
        <v>0</v>
      </c>
      <c r="I93" s="103"/>
    </row>
    <row r="94" spans="1:9" s="148" customFormat="1" ht="15.75" customHeight="1" x14ac:dyDescent="0.2">
      <c r="A94" s="133">
        <v>42</v>
      </c>
      <c r="B94" s="134" t="s">
        <v>50</v>
      </c>
      <c r="C94" s="135">
        <v>0</v>
      </c>
      <c r="D94" s="135">
        <v>0</v>
      </c>
      <c r="E94" s="135">
        <v>0</v>
      </c>
      <c r="F94" s="135">
        <v>0</v>
      </c>
      <c r="I94" s="149"/>
    </row>
    <row r="95" spans="1:9" s="102" customFormat="1" ht="15.75" customHeight="1" x14ac:dyDescent="0.2">
      <c r="A95" s="106" t="s">
        <v>92</v>
      </c>
      <c r="B95" s="105" t="s">
        <v>91</v>
      </c>
      <c r="C95" s="104">
        <f>SUM(C96:C96)</f>
        <v>0</v>
      </c>
      <c r="D95" s="104">
        <f>SUM(D96:D96)</f>
        <v>0</v>
      </c>
      <c r="E95" s="104">
        <f>SUM(E96:E96)</f>
        <v>0</v>
      </c>
      <c r="F95" s="104">
        <f>SUM(F96:F96)</f>
        <v>0</v>
      </c>
      <c r="I95" s="103"/>
    </row>
    <row r="96" spans="1:9" s="148" customFormat="1" ht="15.75" customHeight="1" x14ac:dyDescent="0.2">
      <c r="A96" s="133">
        <v>42</v>
      </c>
      <c r="B96" s="134" t="s">
        <v>50</v>
      </c>
      <c r="C96" s="135">
        <v>0</v>
      </c>
      <c r="D96" s="135"/>
      <c r="E96" s="135"/>
      <c r="F96" s="135"/>
      <c r="I96" s="149"/>
    </row>
    <row r="97" spans="1:9" s="102" customFormat="1" ht="15.75" customHeight="1" x14ac:dyDescent="0.2">
      <c r="A97" s="106" t="s">
        <v>112</v>
      </c>
      <c r="B97" s="105" t="s">
        <v>111</v>
      </c>
      <c r="C97" s="104">
        <f>SUM(C98:C98)</f>
        <v>400</v>
      </c>
      <c r="D97" s="104">
        <f>SUM(D98:D98)</f>
        <v>0</v>
      </c>
      <c r="E97" s="104">
        <f>SUM(E98:E98)</f>
        <v>0</v>
      </c>
      <c r="F97" s="104">
        <f>SUM(F98:F98)</f>
        <v>0</v>
      </c>
      <c r="I97" s="103"/>
    </row>
    <row r="98" spans="1:9" s="148" customFormat="1" ht="15.75" customHeight="1" x14ac:dyDescent="0.2">
      <c r="A98" s="133">
        <v>42</v>
      </c>
      <c r="B98" s="134" t="s">
        <v>50</v>
      </c>
      <c r="C98" s="135">
        <v>400</v>
      </c>
      <c r="D98" s="135">
        <v>0</v>
      </c>
      <c r="E98" s="135">
        <v>0</v>
      </c>
      <c r="F98" s="135">
        <v>0</v>
      </c>
      <c r="I98" s="149"/>
    </row>
    <row r="99" spans="1:9" s="102" customFormat="1" ht="15.75" customHeight="1" x14ac:dyDescent="0.2">
      <c r="A99" s="106" t="s">
        <v>110</v>
      </c>
      <c r="B99" s="105" t="s">
        <v>109</v>
      </c>
      <c r="C99" s="104">
        <f>SUM(C100:C100)</f>
        <v>0</v>
      </c>
      <c r="D99" s="104">
        <f>SUM(D100:D100)</f>
        <v>0</v>
      </c>
      <c r="E99" s="104">
        <f>SUM(E100:E100)</f>
        <v>0</v>
      </c>
      <c r="F99" s="104">
        <f>SUM(F100:F100)</f>
        <v>0</v>
      </c>
      <c r="I99" s="103"/>
    </row>
    <row r="100" spans="1:9" s="148" customFormat="1" ht="15.75" customHeight="1" x14ac:dyDescent="0.2">
      <c r="A100" s="133">
        <v>42</v>
      </c>
      <c r="B100" s="134" t="s">
        <v>50</v>
      </c>
      <c r="C100" s="135"/>
      <c r="D100" s="135"/>
      <c r="E100" s="150"/>
      <c r="F100" s="135"/>
      <c r="I100" s="149"/>
    </row>
    <row r="101" spans="1:9" s="102" customFormat="1" ht="15.75" customHeight="1" x14ac:dyDescent="0.2">
      <c r="A101" s="106" t="s">
        <v>100</v>
      </c>
      <c r="B101" s="105" t="s">
        <v>99</v>
      </c>
      <c r="C101" s="104">
        <f>SUM(C102:C102)</f>
        <v>0</v>
      </c>
      <c r="D101" s="104">
        <f>SUM(D102:D102)</f>
        <v>0</v>
      </c>
      <c r="E101" s="104">
        <f>SUM(E102:E102)</f>
        <v>0</v>
      </c>
      <c r="F101" s="104">
        <f>SUM(F102:F102)</f>
        <v>0</v>
      </c>
      <c r="I101" s="103"/>
    </row>
    <row r="102" spans="1:9" s="148" customFormat="1" ht="15.75" customHeight="1" x14ac:dyDescent="0.2">
      <c r="A102" s="133">
        <v>42</v>
      </c>
      <c r="B102" s="134" t="s">
        <v>50</v>
      </c>
      <c r="C102" s="135"/>
      <c r="D102" s="135"/>
      <c r="E102" s="150"/>
      <c r="F102" s="135"/>
      <c r="I102" s="149"/>
    </row>
    <row r="103" spans="1:9" s="92" customFormat="1" ht="21.75" customHeight="1" x14ac:dyDescent="0.2">
      <c r="A103" s="97" t="s">
        <v>98</v>
      </c>
      <c r="B103" s="96" t="s">
        <v>97</v>
      </c>
      <c r="C103" s="95">
        <f>SUM(C104:C104)</f>
        <v>0</v>
      </c>
      <c r="D103" s="95">
        <f>SUM(D104:D104)</f>
        <v>0</v>
      </c>
      <c r="E103" s="95">
        <f>SUM(E104:E104)</f>
        <v>0</v>
      </c>
      <c r="F103" s="95">
        <f>SUM(F104:F104)</f>
        <v>0</v>
      </c>
      <c r="I103" s="101"/>
    </row>
    <row r="104" spans="1:9" s="151" customFormat="1" ht="15.75" customHeight="1" x14ac:dyDescent="0.2">
      <c r="A104" s="122">
        <v>42</v>
      </c>
      <c r="B104" s="157" t="s">
        <v>50</v>
      </c>
      <c r="C104" s="124"/>
      <c r="D104" s="124"/>
      <c r="E104" s="132"/>
      <c r="F104" s="124"/>
      <c r="I104" s="152"/>
    </row>
    <row r="105" spans="1:9" ht="24.75" customHeight="1" x14ac:dyDescent="0.2">
      <c r="A105" s="140" t="s">
        <v>108</v>
      </c>
      <c r="B105" s="141" t="s">
        <v>107</v>
      </c>
      <c r="C105" s="142">
        <f>SUM(C106+C108+C110+C112+C114+C116)</f>
        <v>2478</v>
      </c>
      <c r="D105" s="142">
        <f>SUM(D106+D108+D110+D112+D114+D116)</f>
        <v>2130</v>
      </c>
      <c r="E105" s="142">
        <f>SUM(E106+E108+E110+E112+E114+E116)</f>
        <v>2130</v>
      </c>
      <c r="F105" s="142">
        <f>SUM(F106+F108+F110+F112+F114+F116)</f>
        <v>2130</v>
      </c>
    </row>
    <row r="106" spans="1:9" s="93" customFormat="1" ht="20.25" customHeight="1" x14ac:dyDescent="0.2">
      <c r="A106" s="97" t="s">
        <v>106</v>
      </c>
      <c r="B106" s="96" t="s">
        <v>105</v>
      </c>
      <c r="C106" s="95">
        <f>SUM(C107)</f>
        <v>840</v>
      </c>
      <c r="D106" s="95">
        <f>SUM(D107)</f>
        <v>760</v>
      </c>
      <c r="E106" s="95">
        <f>SUM(E107)</f>
        <v>760</v>
      </c>
      <c r="F106" s="95">
        <f>SUM(F107)</f>
        <v>760</v>
      </c>
      <c r="I106" s="94"/>
    </row>
    <row r="107" spans="1:9" s="98" customFormat="1" ht="12.75" customHeight="1" x14ac:dyDescent="0.2">
      <c r="A107" s="133">
        <v>42</v>
      </c>
      <c r="B107" s="134" t="s">
        <v>50</v>
      </c>
      <c r="C107" s="135">
        <v>840</v>
      </c>
      <c r="D107" s="135">
        <v>760</v>
      </c>
      <c r="E107" s="135">
        <v>760</v>
      </c>
      <c r="F107" s="135">
        <v>760</v>
      </c>
      <c r="I107" s="99"/>
    </row>
    <row r="108" spans="1:9" ht="18" customHeight="1" x14ac:dyDescent="0.2">
      <c r="A108" s="97" t="s">
        <v>104</v>
      </c>
      <c r="B108" s="96" t="s">
        <v>103</v>
      </c>
      <c r="C108" s="95">
        <f>SUM(C109:C109)</f>
        <v>0</v>
      </c>
      <c r="D108" s="95">
        <f>SUM(D109:D109)</f>
        <v>0</v>
      </c>
      <c r="E108" s="95">
        <f>SUM(E109:E109)</f>
        <v>0</v>
      </c>
      <c r="F108" s="95">
        <f>SUM(F109:F109)</f>
        <v>0</v>
      </c>
    </row>
    <row r="109" spans="1:9" s="93" customFormat="1" ht="15.75" customHeight="1" x14ac:dyDescent="0.2">
      <c r="A109" s="122">
        <v>42</v>
      </c>
      <c r="B109" s="157" t="s">
        <v>50</v>
      </c>
      <c r="C109" s="124"/>
      <c r="D109" s="124"/>
      <c r="E109" s="138"/>
      <c r="F109" s="139"/>
      <c r="I109" s="94"/>
    </row>
    <row r="110" spans="1:9" ht="18" customHeight="1" x14ac:dyDescent="0.2">
      <c r="A110" s="97" t="s">
        <v>102</v>
      </c>
      <c r="B110" s="96" t="s">
        <v>101</v>
      </c>
      <c r="C110" s="100">
        <f>SUM(C111:C111)</f>
        <v>0</v>
      </c>
      <c r="D110" s="100">
        <f>SUM(D111:D111)</f>
        <v>0</v>
      </c>
      <c r="E110" s="100">
        <f>SUM(E111:E111)</f>
        <v>0</v>
      </c>
      <c r="F110" s="100">
        <f>SUM(F111:F111)</f>
        <v>0</v>
      </c>
    </row>
    <row r="111" spans="1:9" s="98" customFormat="1" ht="12.75" customHeight="1" x14ac:dyDescent="0.2">
      <c r="A111" s="133">
        <v>42</v>
      </c>
      <c r="B111" s="134" t="s">
        <v>50</v>
      </c>
      <c r="C111" s="135"/>
      <c r="D111" s="135"/>
      <c r="E111" s="136"/>
      <c r="F111" s="137"/>
      <c r="I111" s="99"/>
    </row>
    <row r="112" spans="1:9" s="93" customFormat="1" ht="18.75" customHeight="1" x14ac:dyDescent="0.2">
      <c r="A112" s="97" t="s">
        <v>92</v>
      </c>
      <c r="B112" s="96" t="s">
        <v>91</v>
      </c>
      <c r="C112" s="95">
        <f>SUM(C113:C113)</f>
        <v>500</v>
      </c>
      <c r="D112" s="95">
        <f>SUM(D113:D113)</f>
        <v>570</v>
      </c>
      <c r="E112" s="95">
        <f>SUM(E113:E113)</f>
        <v>570</v>
      </c>
      <c r="F112" s="95">
        <f>SUM(F113:F113)</f>
        <v>570</v>
      </c>
      <c r="I112" s="94"/>
    </row>
    <row r="113" spans="1:9" s="93" customFormat="1" ht="12.75" customHeight="1" x14ac:dyDescent="0.2">
      <c r="A113" s="122">
        <v>42</v>
      </c>
      <c r="B113" s="157" t="s">
        <v>50</v>
      </c>
      <c r="C113" s="124">
        <v>500</v>
      </c>
      <c r="D113" s="124">
        <v>570</v>
      </c>
      <c r="E113" s="124">
        <v>570</v>
      </c>
      <c r="F113" s="124">
        <v>570</v>
      </c>
      <c r="I113" s="94"/>
    </row>
    <row r="114" spans="1:9" ht="18.75" customHeight="1" x14ac:dyDescent="0.2">
      <c r="A114" s="97" t="s">
        <v>100</v>
      </c>
      <c r="B114" s="96" t="s">
        <v>99</v>
      </c>
      <c r="C114" s="95">
        <f>SUM(C115:C115)</f>
        <v>1138</v>
      </c>
      <c r="D114" s="95">
        <f>SUM(D115:D115)</f>
        <v>800</v>
      </c>
      <c r="E114" s="95">
        <f>SUM(E115:E115)</f>
        <v>800</v>
      </c>
      <c r="F114" s="95">
        <f>SUM(F115:F115)</f>
        <v>800</v>
      </c>
    </row>
    <row r="115" spans="1:9" s="98" customFormat="1" ht="12.75" customHeight="1" x14ac:dyDescent="0.2">
      <c r="A115" s="133">
        <v>42</v>
      </c>
      <c r="B115" s="134" t="s">
        <v>50</v>
      </c>
      <c r="C115" s="135">
        <v>1138</v>
      </c>
      <c r="D115" s="135">
        <v>800</v>
      </c>
      <c r="E115" s="135">
        <v>800</v>
      </c>
      <c r="F115" s="135">
        <v>800</v>
      </c>
      <c r="I115" s="99"/>
    </row>
    <row r="116" spans="1:9" ht="24.75" customHeight="1" x14ac:dyDescent="0.2">
      <c r="A116" s="97" t="s">
        <v>98</v>
      </c>
      <c r="B116" s="96" t="s">
        <v>97</v>
      </c>
      <c r="C116" s="95">
        <f>SUM(C117:C117)</f>
        <v>0</v>
      </c>
      <c r="D116" s="95">
        <f>SUM(D117:D117)</f>
        <v>0</v>
      </c>
      <c r="E116" s="95">
        <f>SUM(E117:E117)</f>
        <v>0</v>
      </c>
      <c r="F116" s="95">
        <f>SUM(F117:F117)</f>
        <v>0</v>
      </c>
      <c r="G116" s="93"/>
    </row>
    <row r="117" spans="1:9" s="93" customFormat="1" ht="12.75" customHeight="1" x14ac:dyDescent="0.2">
      <c r="A117" s="122">
        <v>42</v>
      </c>
      <c r="B117" s="157" t="s">
        <v>50</v>
      </c>
      <c r="C117" s="124"/>
      <c r="D117" s="124"/>
      <c r="E117" s="132"/>
      <c r="F117" s="124"/>
      <c r="I117" s="94"/>
    </row>
    <row r="118" spans="1:9" ht="22.5" x14ac:dyDescent="0.2">
      <c r="A118" s="129" t="s">
        <v>96</v>
      </c>
      <c r="B118" s="130" t="s">
        <v>95</v>
      </c>
      <c r="C118" s="131">
        <f t="shared" ref="C118:F119" si="4">SUM(C119)</f>
        <v>1489000</v>
      </c>
      <c r="D118" s="131">
        <f t="shared" si="4"/>
        <v>1581000</v>
      </c>
      <c r="E118" s="131">
        <f t="shared" si="4"/>
        <v>1581000</v>
      </c>
      <c r="F118" s="131">
        <f t="shared" si="4"/>
        <v>1581000</v>
      </c>
    </row>
    <row r="119" spans="1:9" ht="33.75" x14ac:dyDescent="0.2">
      <c r="A119" s="140" t="s">
        <v>94</v>
      </c>
      <c r="B119" s="141" t="s">
        <v>93</v>
      </c>
      <c r="C119" s="142">
        <f t="shared" si="4"/>
        <v>1489000</v>
      </c>
      <c r="D119" s="142">
        <f t="shared" si="4"/>
        <v>1581000</v>
      </c>
      <c r="E119" s="142">
        <f t="shared" si="4"/>
        <v>1581000</v>
      </c>
      <c r="F119" s="142">
        <f t="shared" si="4"/>
        <v>1581000</v>
      </c>
    </row>
    <row r="120" spans="1:9" x14ac:dyDescent="0.2">
      <c r="A120" s="97" t="s">
        <v>92</v>
      </c>
      <c r="B120" s="96" t="s">
        <v>91</v>
      </c>
      <c r="C120" s="95">
        <f>SUM(C121:C123)</f>
        <v>1489000</v>
      </c>
      <c r="D120" s="95">
        <f>SUM(D121:D123)</f>
        <v>1581000</v>
      </c>
      <c r="E120" s="95">
        <f>SUM(E121:E123)</f>
        <v>1581000</v>
      </c>
      <c r="F120" s="95">
        <f>SUM(F121:F123)</f>
        <v>1581000</v>
      </c>
      <c r="G120" s="93"/>
    </row>
    <row r="121" spans="1:9" x14ac:dyDescent="0.2">
      <c r="A121" s="122">
        <v>31</v>
      </c>
      <c r="B121" s="125" t="s">
        <v>29</v>
      </c>
      <c r="C121" s="124">
        <v>1469000</v>
      </c>
      <c r="D121" s="124">
        <v>1565000</v>
      </c>
      <c r="E121" s="124">
        <v>1565000</v>
      </c>
      <c r="F121" s="124">
        <v>1565000</v>
      </c>
    </row>
    <row r="122" spans="1:9" x14ac:dyDescent="0.2">
      <c r="A122" s="122">
        <v>32</v>
      </c>
      <c r="B122" s="125" t="s">
        <v>31</v>
      </c>
      <c r="C122" s="124">
        <v>18000</v>
      </c>
      <c r="D122" s="124">
        <v>16000</v>
      </c>
      <c r="E122" s="124">
        <v>16000</v>
      </c>
      <c r="F122" s="124">
        <v>16000</v>
      </c>
    </row>
    <row r="123" spans="1:9" s="93" customFormat="1" x14ac:dyDescent="0.2">
      <c r="A123" s="122">
        <v>34</v>
      </c>
      <c r="B123" s="125" t="s">
        <v>32</v>
      </c>
      <c r="C123" s="124">
        <v>2000</v>
      </c>
      <c r="D123" s="124">
        <v>0</v>
      </c>
      <c r="E123" s="124">
        <v>0</v>
      </c>
      <c r="F123" s="124">
        <v>0</v>
      </c>
      <c r="I123" s="94"/>
    </row>
    <row r="126" spans="1:9" x14ac:dyDescent="0.2">
      <c r="E126" s="92" t="s">
        <v>90</v>
      </c>
      <c r="I126" s="88"/>
    </row>
    <row r="127" spans="1:9" x14ac:dyDescent="0.2">
      <c r="E127" s="92"/>
      <c r="I127" s="88"/>
    </row>
    <row r="128" spans="1:9" x14ac:dyDescent="0.2">
      <c r="E128" s="92" t="s">
        <v>89</v>
      </c>
      <c r="I128" s="88"/>
    </row>
  </sheetData>
  <mergeCells count="2">
    <mergeCell ref="A4:B4"/>
    <mergeCell ref="A2:L2"/>
  </mergeCells>
  <pageMargins left="0.78740157480314965" right="0" top="0.11811023622047245" bottom="0.43307086614173229" header="0.11811023622047245" footer="0.11811023622047245"/>
  <pageSetup paperSize="9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2</vt:i4>
      </vt:variant>
    </vt:vector>
  </HeadingPairs>
  <TitlesOfParts>
    <vt:vector size="8" baseType="lpstr">
      <vt:lpstr>SAŽETAK</vt:lpstr>
      <vt:lpstr>RAČUN PRIHODA I RASHODA</vt:lpstr>
      <vt:lpstr>RASHODI PREMA FUNK.KLASIF.</vt:lpstr>
      <vt:lpstr>RAČUN FINANCIRANJA</vt:lpstr>
      <vt:lpstr>IspisRebalansaProsireni</vt:lpstr>
      <vt:lpstr>POSEBNI DIO</vt:lpstr>
      <vt:lpstr>IspisRebalansaProsireni!Ispis_naslova</vt:lpstr>
      <vt:lpstr>'POSEBNI DIO'!Ispis_naslova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Korisnik</cp:lastModifiedBy>
  <cp:lastPrinted>2024-09-25T12:24:58Z</cp:lastPrinted>
  <dcterms:created xsi:type="dcterms:W3CDTF">2022-10-06T06:32:40Z</dcterms:created>
  <dcterms:modified xsi:type="dcterms:W3CDTF">2025-09-30T06:10:36Z</dcterms:modified>
</cp:coreProperties>
</file>