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.PLANOVI\FP 2026-2028\"/>
    </mc:Choice>
  </mc:AlternateContent>
  <bookViews>
    <workbookView xWindow="0" yWindow="0" windowWidth="28800" windowHeight="14010" activeTab="4"/>
  </bookViews>
  <sheets>
    <sheet name="SAŽETAK" sheetId="2" r:id="rId1"/>
    <sheet name="RAČUN PRIHODA I RASHODA" sheetId="1" r:id="rId2"/>
    <sheet name="RASHODI PREMA FUNK.KLASIF." sheetId="3" r:id="rId3"/>
    <sheet name="RAČUN FINANCIRANJA" sheetId="4" r:id="rId4"/>
    <sheet name="POSEBNI DIO" sheetId="8" r:id="rId5"/>
  </sheets>
  <definedNames>
    <definedName name="_xlnm.Print_Titles" localSheetId="4">'POSEBNI DIO'!$4:$4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8" l="1"/>
  <c r="C89" i="8"/>
  <c r="G93" i="8"/>
  <c r="F93" i="8"/>
  <c r="E93" i="8"/>
  <c r="D93" i="8"/>
  <c r="C93" i="8"/>
  <c r="D82" i="8"/>
  <c r="E82" i="8"/>
  <c r="F82" i="8"/>
  <c r="C82" i="8"/>
  <c r="G83" i="8"/>
  <c r="G82" i="8" s="1"/>
  <c r="F83" i="8"/>
  <c r="E83" i="8"/>
  <c r="D83" i="8"/>
  <c r="C83" i="8"/>
  <c r="F68" i="1" l="1"/>
  <c r="C11" i="8" l="1"/>
  <c r="D11" i="8"/>
  <c r="E11" i="8"/>
  <c r="F11" i="8"/>
  <c r="G11" i="8"/>
  <c r="C12" i="8"/>
  <c r="D12" i="8"/>
  <c r="E12" i="8"/>
  <c r="F12" i="8"/>
  <c r="G12" i="8"/>
  <c r="C16" i="8"/>
  <c r="C15" i="8" s="1"/>
  <c r="D16" i="8"/>
  <c r="D15" i="8" s="1"/>
  <c r="E16" i="8"/>
  <c r="E15" i="8" s="1"/>
  <c r="F16" i="8"/>
  <c r="F15" i="8" s="1"/>
  <c r="G16" i="8"/>
  <c r="G15" i="8" s="1"/>
  <c r="G10" i="8" s="1"/>
  <c r="C21" i="8"/>
  <c r="D21" i="8"/>
  <c r="E21" i="8"/>
  <c r="F21" i="8"/>
  <c r="G21" i="8"/>
  <c r="C25" i="8"/>
  <c r="D25" i="8"/>
  <c r="E25" i="8"/>
  <c r="F25" i="8"/>
  <c r="G25" i="8"/>
  <c r="C31" i="8"/>
  <c r="D31" i="8"/>
  <c r="E31" i="8"/>
  <c r="F31" i="8"/>
  <c r="G31" i="8"/>
  <c r="C34" i="8"/>
  <c r="D34" i="8"/>
  <c r="E34" i="8"/>
  <c r="F34" i="8"/>
  <c r="G34" i="8"/>
  <c r="C38" i="8"/>
  <c r="D38" i="8"/>
  <c r="E38" i="8"/>
  <c r="F38" i="8"/>
  <c r="G38" i="8"/>
  <c r="C42" i="8"/>
  <c r="D42" i="8"/>
  <c r="E42" i="8"/>
  <c r="F42" i="8"/>
  <c r="G42" i="8"/>
  <c r="C46" i="8"/>
  <c r="D46" i="8"/>
  <c r="E46" i="8"/>
  <c r="F46" i="8"/>
  <c r="G46" i="8"/>
  <c r="C50" i="8"/>
  <c r="D50" i="8"/>
  <c r="E50" i="8"/>
  <c r="F50" i="8"/>
  <c r="G50" i="8"/>
  <c r="C54" i="8"/>
  <c r="C53" i="8" s="1"/>
  <c r="D54" i="8"/>
  <c r="D53" i="8" s="1"/>
  <c r="E54" i="8"/>
  <c r="E53" i="8" s="1"/>
  <c r="F54" i="8"/>
  <c r="F53" i="8" s="1"/>
  <c r="G54" i="8"/>
  <c r="G53" i="8" s="1"/>
  <c r="C58" i="8"/>
  <c r="C57" i="8" s="1"/>
  <c r="D58" i="8"/>
  <c r="D57" i="8" s="1"/>
  <c r="E58" i="8"/>
  <c r="E57" i="8" s="1"/>
  <c r="F58" i="8"/>
  <c r="F57" i="8" s="1"/>
  <c r="G58" i="8"/>
  <c r="G57" i="8" s="1"/>
  <c r="C61" i="8"/>
  <c r="C60" i="8" s="1"/>
  <c r="C19" i="8" s="1"/>
  <c r="D61" i="8"/>
  <c r="D60" i="8" s="1"/>
  <c r="E61" i="8"/>
  <c r="E60" i="8" s="1"/>
  <c r="F61" i="8"/>
  <c r="F60" i="8" s="1"/>
  <c r="G61" i="8"/>
  <c r="G60" i="8" s="1"/>
  <c r="C64" i="8"/>
  <c r="D64" i="8"/>
  <c r="E64" i="8"/>
  <c r="F64" i="8"/>
  <c r="G64" i="8"/>
  <c r="C66" i="8"/>
  <c r="D66" i="8"/>
  <c r="E66" i="8"/>
  <c r="F66" i="8"/>
  <c r="G66" i="8"/>
  <c r="C71" i="8"/>
  <c r="C70" i="8" s="1"/>
  <c r="D71" i="8"/>
  <c r="D70" i="8" s="1"/>
  <c r="E71" i="8"/>
  <c r="E70" i="8" s="1"/>
  <c r="F71" i="8"/>
  <c r="F70" i="8" s="1"/>
  <c r="G71" i="8"/>
  <c r="G70" i="8" s="1"/>
  <c r="C74" i="8"/>
  <c r="D74" i="8"/>
  <c r="E74" i="8"/>
  <c r="F74" i="8"/>
  <c r="G74" i="8"/>
  <c r="C76" i="8"/>
  <c r="D76" i="8"/>
  <c r="E76" i="8"/>
  <c r="F76" i="8"/>
  <c r="G76" i="8"/>
  <c r="E78" i="8"/>
  <c r="C79" i="8"/>
  <c r="C78" i="8" s="1"/>
  <c r="D79" i="8"/>
  <c r="D78" i="8" s="1"/>
  <c r="E79" i="8"/>
  <c r="F79" i="8"/>
  <c r="F78" i="8" s="1"/>
  <c r="G79" i="8"/>
  <c r="G78" i="8" s="1"/>
  <c r="C86" i="8"/>
  <c r="C85" i="8" s="1"/>
  <c r="D86" i="8"/>
  <c r="D85" i="8" s="1"/>
  <c r="E86" i="8"/>
  <c r="E85" i="8" s="1"/>
  <c r="F86" i="8"/>
  <c r="F85" i="8" s="1"/>
  <c r="G86" i="8"/>
  <c r="G85" i="8" s="1"/>
  <c r="C90" i="8"/>
  <c r="D90" i="8"/>
  <c r="E90" i="8"/>
  <c r="E89" i="8" s="1"/>
  <c r="F90" i="8"/>
  <c r="F89" i="8" s="1"/>
  <c r="G90" i="8"/>
  <c r="G89" i="8" s="1"/>
  <c r="C99" i="8"/>
  <c r="D99" i="8"/>
  <c r="E99" i="8"/>
  <c r="F99" i="8"/>
  <c r="G99" i="8"/>
  <c r="C101" i="8"/>
  <c r="D101" i="8"/>
  <c r="E101" i="8"/>
  <c r="F101" i="8"/>
  <c r="G101" i="8"/>
  <c r="C103" i="8"/>
  <c r="D103" i="8"/>
  <c r="E103" i="8"/>
  <c r="F103" i="8"/>
  <c r="G103" i="8"/>
  <c r="C105" i="8"/>
  <c r="D105" i="8"/>
  <c r="E105" i="8"/>
  <c r="F105" i="8"/>
  <c r="G105" i="8"/>
  <c r="C107" i="8"/>
  <c r="D107" i="8"/>
  <c r="E107" i="8"/>
  <c r="F107" i="8"/>
  <c r="G107" i="8"/>
  <c r="C109" i="8"/>
  <c r="D109" i="8"/>
  <c r="E109" i="8"/>
  <c r="F109" i="8"/>
  <c r="G109" i="8"/>
  <c r="C111" i="8"/>
  <c r="D111" i="8"/>
  <c r="E111" i="8"/>
  <c r="F111" i="8"/>
  <c r="G111" i="8"/>
  <c r="C114" i="8"/>
  <c r="D114" i="8"/>
  <c r="E114" i="8"/>
  <c r="F114" i="8"/>
  <c r="G114" i="8"/>
  <c r="C116" i="8"/>
  <c r="D116" i="8"/>
  <c r="E116" i="8"/>
  <c r="F116" i="8"/>
  <c r="G116" i="8"/>
  <c r="C118" i="8"/>
  <c r="D118" i="8"/>
  <c r="E118" i="8"/>
  <c r="F118" i="8"/>
  <c r="G118" i="8"/>
  <c r="C120" i="8"/>
  <c r="D120" i="8"/>
  <c r="E120" i="8"/>
  <c r="F120" i="8"/>
  <c r="G120" i="8"/>
  <c r="C122" i="8"/>
  <c r="D122" i="8"/>
  <c r="E122" i="8"/>
  <c r="F122" i="8"/>
  <c r="G122" i="8"/>
  <c r="C124" i="8"/>
  <c r="D124" i="8"/>
  <c r="E124" i="8"/>
  <c r="F124" i="8"/>
  <c r="G124" i="8"/>
  <c r="C129" i="8"/>
  <c r="C128" i="8" s="1"/>
  <c r="C127" i="8" s="1"/>
  <c r="D129" i="8"/>
  <c r="D128" i="8" s="1"/>
  <c r="D127" i="8" s="1"/>
  <c r="E129" i="8"/>
  <c r="E128" i="8" s="1"/>
  <c r="E127" i="8" s="1"/>
  <c r="F129" i="8"/>
  <c r="F128" i="8" s="1"/>
  <c r="F127" i="8" s="1"/>
  <c r="G129" i="8"/>
  <c r="G128" i="8" s="1"/>
  <c r="G127" i="8" s="1"/>
  <c r="E19" i="8" l="1"/>
  <c r="G73" i="8"/>
  <c r="F20" i="8"/>
  <c r="E63" i="8"/>
  <c r="E20" i="8"/>
  <c r="D73" i="8"/>
  <c r="D63" i="8"/>
  <c r="D19" i="8"/>
  <c r="E10" i="8"/>
  <c r="C73" i="8"/>
  <c r="C10" i="8"/>
  <c r="G113" i="8"/>
  <c r="G30" i="8"/>
  <c r="C30" i="8"/>
  <c r="F98" i="8"/>
  <c r="E98" i="8"/>
  <c r="D20" i="8"/>
  <c r="E113" i="8"/>
  <c r="E97" i="8" s="1"/>
  <c r="D98" i="8"/>
  <c r="D97" i="8" s="1"/>
  <c r="E73" i="8"/>
  <c r="F63" i="8"/>
  <c r="F30" i="8"/>
  <c r="E30" i="8"/>
  <c r="G20" i="8"/>
  <c r="C20" i="8"/>
  <c r="D10" i="8"/>
  <c r="C113" i="8"/>
  <c r="F73" i="8"/>
  <c r="G63" i="8"/>
  <c r="C63" i="8"/>
  <c r="D113" i="8"/>
  <c r="G98" i="8"/>
  <c r="G97" i="8" s="1"/>
  <c r="C98" i="8"/>
  <c r="D30" i="8"/>
  <c r="F113" i="8"/>
  <c r="F10" i="8"/>
  <c r="J10" i="2"/>
  <c r="E6" i="8" l="1"/>
  <c r="E7" i="8" s="1"/>
  <c r="E8" i="8" s="1"/>
  <c r="E9" i="8" s="1"/>
  <c r="F97" i="8"/>
  <c r="G19" i="8"/>
  <c r="G6" i="8" s="1"/>
  <c r="G7" i="8" s="1"/>
  <c r="G8" i="8" s="1"/>
  <c r="G9" i="8" s="1"/>
  <c r="F19" i="8"/>
  <c r="D6" i="8"/>
  <c r="D7" i="8" s="1"/>
  <c r="D8" i="8" s="1"/>
  <c r="D9" i="8" s="1"/>
  <c r="C97" i="8"/>
  <c r="C6" i="8"/>
  <c r="C7" i="8" s="1"/>
  <c r="C8" i="8" s="1"/>
  <c r="C9" i="8" s="1"/>
  <c r="G72" i="1"/>
  <c r="H72" i="1"/>
  <c r="F7" i="3"/>
  <c r="F6" i="3" s="1"/>
  <c r="E68" i="1"/>
  <c r="G68" i="1"/>
  <c r="H68" i="1"/>
  <c r="D68" i="1"/>
  <c r="F45" i="1"/>
  <c r="G45" i="1"/>
  <c r="H45" i="1"/>
  <c r="E45" i="1"/>
  <c r="F6" i="8" l="1"/>
  <c r="F7" i="8" s="1"/>
  <c r="F8" i="8" s="1"/>
  <c r="F9" i="8" s="1"/>
  <c r="E24" i="1"/>
  <c r="F24" i="1"/>
  <c r="G24" i="1"/>
  <c r="H24" i="1"/>
  <c r="D24" i="1"/>
  <c r="E53" i="1"/>
  <c r="E74" i="1"/>
  <c r="E72" i="1"/>
  <c r="D72" i="1" s="1"/>
  <c r="E66" i="1"/>
  <c r="E64" i="1"/>
  <c r="E61" i="1"/>
  <c r="E51" i="1"/>
  <c r="E49" i="1"/>
  <c r="E43" i="1"/>
  <c r="E41" i="1"/>
  <c r="E38" i="1"/>
  <c r="E30" i="1"/>
  <c r="E17" i="1"/>
  <c r="E13" i="1"/>
  <c r="E7" i="1" s="1"/>
  <c r="G31" i="2"/>
  <c r="H31" i="2"/>
  <c r="I31" i="2"/>
  <c r="J31" i="2"/>
  <c r="F31" i="2"/>
  <c r="H10" i="2"/>
  <c r="H7" i="2"/>
  <c r="E37" i="1" l="1"/>
  <c r="E58" i="1" s="1"/>
  <c r="E19" i="1"/>
  <c r="E60" i="1"/>
  <c r="E23" i="1"/>
  <c r="H13" i="2"/>
  <c r="H24" i="2" s="1"/>
  <c r="F61" i="1"/>
  <c r="G61" i="1"/>
  <c r="H61" i="1"/>
  <c r="F38" i="1"/>
  <c r="G38" i="1"/>
  <c r="H38" i="1"/>
  <c r="D61" i="1"/>
  <c r="D38" i="1"/>
  <c r="B7" i="3" l="1"/>
  <c r="B6" i="3" s="1"/>
  <c r="D53" i="1"/>
  <c r="F53" i="1"/>
  <c r="G53" i="1"/>
  <c r="H53" i="1"/>
  <c r="D74" i="1"/>
  <c r="D66" i="1"/>
  <c r="D64" i="1"/>
  <c r="D51" i="1"/>
  <c r="D49" i="1"/>
  <c r="D45" i="1"/>
  <c r="D43" i="1"/>
  <c r="D41" i="1"/>
  <c r="D30" i="1"/>
  <c r="D17" i="1"/>
  <c r="D13" i="1"/>
  <c r="F10" i="2"/>
  <c r="F7" i="2"/>
  <c r="G74" i="1"/>
  <c r="H74" i="1"/>
  <c r="G66" i="1"/>
  <c r="H66" i="1"/>
  <c r="G64" i="1"/>
  <c r="H64" i="1"/>
  <c r="G51" i="1"/>
  <c r="H51" i="1"/>
  <c r="G49" i="1"/>
  <c r="H49" i="1"/>
  <c r="G43" i="1"/>
  <c r="H43" i="1"/>
  <c r="G41" i="1"/>
  <c r="H41" i="1"/>
  <c r="F74" i="1"/>
  <c r="F72" i="1"/>
  <c r="F66" i="1"/>
  <c r="F64" i="1"/>
  <c r="F51" i="1"/>
  <c r="F49" i="1"/>
  <c r="F43" i="1"/>
  <c r="F41" i="1"/>
  <c r="D37" i="1" l="1"/>
  <c r="D58" i="1" s="1"/>
  <c r="F60" i="1"/>
  <c r="H60" i="1"/>
  <c r="D60" i="1"/>
  <c r="F37" i="1"/>
  <c r="F58" i="1" s="1"/>
  <c r="H37" i="1"/>
  <c r="H58" i="1" s="1"/>
  <c r="G37" i="1"/>
  <c r="G58" i="1" s="1"/>
  <c r="G60" i="1"/>
  <c r="D23" i="1"/>
  <c r="D7" i="1"/>
  <c r="D19" i="1" s="1"/>
  <c r="F13" i="2"/>
  <c r="F24" i="2" s="1"/>
  <c r="E7" i="3" l="1"/>
  <c r="E6" i="3" s="1"/>
  <c r="D7" i="3"/>
  <c r="D6" i="3" s="1"/>
  <c r="C7" i="3"/>
  <c r="C6" i="3" s="1"/>
  <c r="H30" i="1" l="1"/>
  <c r="G30" i="1"/>
  <c r="F30" i="1"/>
  <c r="H17" i="1"/>
  <c r="G17" i="1"/>
  <c r="F17" i="1"/>
  <c r="H13" i="1"/>
  <c r="H7" i="1" s="1"/>
  <c r="G13" i="1"/>
  <c r="G7" i="1" s="1"/>
  <c r="G19" i="1" s="1"/>
  <c r="F13" i="1"/>
  <c r="F7" i="1" s="1"/>
  <c r="H19" i="1" l="1"/>
  <c r="F19" i="1"/>
  <c r="F23" i="1"/>
  <c r="H23" i="1"/>
  <c r="G23" i="1"/>
  <c r="G7" i="2"/>
  <c r="I7" i="2"/>
  <c r="J7" i="2"/>
  <c r="G10" i="2"/>
  <c r="I10" i="2"/>
  <c r="I13" i="2" l="1"/>
  <c r="I24" i="2" s="1"/>
  <c r="G13" i="2"/>
  <c r="G24" i="2" s="1"/>
  <c r="J13" i="2"/>
  <c r="J24" i="2" s="1"/>
</calcChain>
</file>

<file path=xl/sharedStrings.xml><?xml version="1.0" encoding="utf-8"?>
<sst xmlns="http://schemas.openxmlformats.org/spreadsheetml/2006/main" count="405" uniqueCount="173">
  <si>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</si>
  <si>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</si>
  <si>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</si>
  <si>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</si>
  <si>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</si>
  <si>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</si>
  <si>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</si>
  <si>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</si>
  <si>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</si>
  <si>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</si>
  <si>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</si>
  <si>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VIŠAK / MANJAK IZ PRETHODNE(IH) GODINE KOJI ĆE SE RASPOREDITI / POKRITI</t>
  </si>
  <si>
    <t>VIŠAK / MANJAK + NETO FINANCIRANJE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</si>
  <si>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</si>
  <si>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</si>
  <si>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</si>
  <si>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</si>
  <si>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</si>
  <si>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</si>
  <si>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</si>
  <si>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usluga, prihodi od donacija te povrati po protesnim jamstvima</t>
  </si>
  <si>
    <t>Vlastiti prihodi</t>
  </si>
  <si>
    <t>Donacije</t>
  </si>
  <si>
    <t>Prihodi iz nadležnog proračuna i od HZZO-a temeljem ugovornih obveza</t>
  </si>
  <si>
    <t>Prihodi od prodaje nefinancijske imovine</t>
  </si>
  <si>
    <t>Prihodi od prodaje proizvedene dugotrajne imovine</t>
  </si>
  <si>
    <t>Vlastiti izvori</t>
  </si>
  <si>
    <t>RASHODI POSLOVANJA</t>
  </si>
  <si>
    <t>Naziv rashoda</t>
  </si>
  <si>
    <t>Rashodi za zaposlene</t>
  </si>
  <si>
    <t>Prihodi za posebne namjene</t>
  </si>
  <si>
    <t>Materijalni rashodi</t>
  </si>
  <si>
    <t>Financijski rashodi</t>
  </si>
  <si>
    <t>BROJČANA OZNAKA I NAZIV</t>
  </si>
  <si>
    <t>UKUPNI RASHODI</t>
  </si>
  <si>
    <t>09 Obrazovanje</t>
  </si>
  <si>
    <t>091 Predškolsko i osnovno obrazovanje</t>
  </si>
  <si>
    <t>096 Dodatne usluge u obrazovanju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</si>
  <si>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</si>
  <si>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</si>
  <si>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</si>
  <si>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</si>
  <si>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</si>
  <si>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</si>
  <si>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</si>
  <si>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Prihodi od imovine</t>
  </si>
  <si>
    <t>VIŠAK KORIŠTEN ZA POKRIĆE RASHODA</t>
  </si>
  <si>
    <t>Donacije-višak</t>
  </si>
  <si>
    <t>Vlastiti prihodi-višak</t>
  </si>
  <si>
    <t>Rashodi za nabavu proizvedene dugotrajne imovine</t>
  </si>
  <si>
    <t>UKUPNI PRIHODI</t>
  </si>
  <si>
    <t>Pomoći</t>
  </si>
  <si>
    <t>Pomoći-ŽUP.</t>
  </si>
  <si>
    <t>Prihodi od nefinancijske imovine i nadoknade štete s osnova osiguranja</t>
  </si>
  <si>
    <t>Rezultat</t>
  </si>
  <si>
    <t>Prihodi za posebne namjene-višak</t>
  </si>
  <si>
    <t>A4. RASHODI PREMA FUNKCIJSKOJ KLASIFIKACIJI</t>
  </si>
  <si>
    <t xml:space="preserve">                                               I. OPĆI DIO</t>
  </si>
  <si>
    <t xml:space="preserve">                       A) SAŽETAK RAČUNA PRIHODA I RASHODA</t>
  </si>
  <si>
    <t xml:space="preserve">                         A. RAČUN PRIHODA I RASHODA </t>
  </si>
  <si>
    <t xml:space="preserve">                    I. OPĆI DIO</t>
  </si>
  <si>
    <t>Pomoći iz državnog proračuna</t>
  </si>
  <si>
    <t>Pomoći iz županijskog proračuna</t>
  </si>
  <si>
    <t>Višak prihoda poslovanja</t>
  </si>
  <si>
    <t>Pomoći-višak</t>
  </si>
  <si>
    <t>C) PRENESENI VIŠAK ILI PRENESENI MANJAK</t>
  </si>
  <si>
    <t>UKUPAN DONOS VIŠKA / MANJKA IZ PRETHODNE(IH) GODINE</t>
  </si>
  <si>
    <t>PRIJENOS VIŠKA / MANJKA IZ PRETHODNE(IH) GODINE</t>
  </si>
  <si>
    <t>PRIJENOS VIŠKA / MANJKA IZ PRETHODNE(IH) GODINE U SLJEDEĆE RAZDOBLJE</t>
  </si>
  <si>
    <t>VIŠAK / MANJAK + NETO FINANCIRANJE + PRIJENOS VIŠKA/MANJKA IZ PRETHODNE(IH) GODINE - PRIJENOS VIŠKA/MANJKA U SLJEDEĆE RAZDOBLJE</t>
  </si>
  <si>
    <t>VIŠAK / MANJAK TEKUĆE GODINE</t>
  </si>
  <si>
    <t>PRIJENOS VIŠKA / MANJKA U SLJEDEĆE RAZDOBLJE</t>
  </si>
  <si>
    <t>Naknade građanima i kućanstvimana temelju osiguranja i druge naknade</t>
  </si>
  <si>
    <t>Ostali rashodi</t>
  </si>
  <si>
    <t xml:space="preserve">                      B. RAČUN FINANCIRANJA PREMA EKONOMSKOJ KLASIFIKACIJI I IZVORIMA FINANCIRANJA</t>
  </si>
  <si>
    <t>Porezni prihodi za dec. funkcije</t>
  </si>
  <si>
    <t>Prihodi od Grada/plan škole</t>
  </si>
  <si>
    <t>D)  VIŠEGODIŠNJI PLAN URAVNOTEŽENJA</t>
  </si>
  <si>
    <t>Projekcija 
za 2027.</t>
  </si>
  <si>
    <t>A1. PRIHODI POSLOVANJA I PRIHODI OD PRODAJE NEFINANCIJSKE IMOVINE PREMA EKONOMSKOJ KLASIFIKACIJI</t>
  </si>
  <si>
    <t xml:space="preserve">A2. RASHODI POSLOVANJA I RASHODI ZA NABAVU NEFINANCIJSKE IMOVINE PREMA EKONOMSKOJ KLASIFIKACIJI </t>
  </si>
  <si>
    <t>UKUPNI PRIHODI + VIŠAK</t>
  </si>
  <si>
    <t>UKUPNI PRIHODI + VIŠAK KORIŠTEN ZA POKRIĆE RASHODA</t>
  </si>
  <si>
    <t>SVEUKUPNI RASHODI</t>
  </si>
  <si>
    <t>Pomoći-EU</t>
  </si>
  <si>
    <t>Pomoći-MZOM</t>
  </si>
  <si>
    <t>______________________</t>
  </si>
  <si>
    <t>RAVNATELJ/ICA:</t>
  </si>
  <si>
    <t>POMOĆI IZ DRŽAVNOG PRORAČUNA-PK</t>
  </si>
  <si>
    <t>RASHODI ZA ZAPOSLENE</t>
  </si>
  <si>
    <t>RASHODI ZA ZAPOSLENE U OSNOVNIM ŠKOLAMA</t>
  </si>
  <si>
    <t>PRIHODI OD NEFINANCIJSKE IMOVINE I OSIGURANJA-PK</t>
  </si>
  <si>
    <t>Izvor 7.1.1.</t>
  </si>
  <si>
    <t>DONACIJE-PK</t>
  </si>
  <si>
    <t>Izvor 6.1.1.</t>
  </si>
  <si>
    <t>PRIHODI ZA POSEBNE NAMJENE-PK</t>
  </si>
  <si>
    <t>Izvor 4.3.1.</t>
  </si>
  <si>
    <t>VLASTITI PRIHODI-PK</t>
  </si>
  <si>
    <t>Izvor 3.1.1.</t>
  </si>
  <si>
    <t>PRIHODI OD GRADA-300 kn po razrednom odjelu</t>
  </si>
  <si>
    <t>Izvor 1.1.1.</t>
  </si>
  <si>
    <t>NABAVKA ŠKOLSKE LEKTIRE</t>
  </si>
  <si>
    <t>POMOĆI IZ DRUGIH PRORAČUNA-PK</t>
  </si>
  <si>
    <t>POMOĆI IZ ŽUPANIJSKOG PRORAČUNA-PK</t>
  </si>
  <si>
    <t>KUPNJA OPREME ZA OŠ/samo vlastita sredstva/</t>
  </si>
  <si>
    <t>KAPITALNA ULAGANJA U OŠ - IZNAD STANDARDA</t>
  </si>
  <si>
    <t>PRIHODI OD GRADA/ plan škole</t>
  </si>
  <si>
    <t>EU PROJEKT "S POMOĆNIKOM MOGU BOLJE VII"</t>
  </si>
  <si>
    <t>Aktivnost M033201T320122</t>
  </si>
  <si>
    <t>EU PROJEKT "S POMOĆNIKOM MOGU BOLJE VI"</t>
  </si>
  <si>
    <t>PRIHODI OD GRADA</t>
  </si>
  <si>
    <t>PROJEKT E-ŠKOLE</t>
  </si>
  <si>
    <t>PRIHODI OD GRADA/PLAN ŠKOLE</t>
  </si>
  <si>
    <t>PREHRANA UČENIKA</t>
  </si>
  <si>
    <t>PROMETNI ODGOJ I SIGURNOST U PROMETU-POLIGON</t>
  </si>
  <si>
    <t>Naknade građanima i kućanstvima</t>
  </si>
  <si>
    <t>NABAVKA UDŽENIKA I PRIBORA</t>
  </si>
  <si>
    <t>PRIHODI OD GRADA/plan škole /lom stakla</t>
  </si>
  <si>
    <t>HITNE INTERVENCIJE I ODRŽAVANJE ŠKOLE</t>
  </si>
  <si>
    <t>ODRŽAVANJE OBJEKATA OŠ</t>
  </si>
  <si>
    <t>Aktivnost M033201A320120</t>
  </si>
  <si>
    <t>POMOĆNICI U NASTAVI-GRAD</t>
  </si>
  <si>
    <t>Aktivnost M033201A320105</t>
  </si>
  <si>
    <t>IZVANNASTAVNE I IZVANŠKOLSKE AKTIVNOSTI</t>
  </si>
  <si>
    <t>OSTALI NAMJENSKI PRIHODI</t>
  </si>
  <si>
    <t>SUFINANCIR.PRODUŽENOG BORAV.ICJELOD.NASTAVE</t>
  </si>
  <si>
    <t>ŠIRE JAVNE POTREBE-IZNAD MINIMALNOG STANDARDA</t>
  </si>
  <si>
    <t>POREZNI PRIHODI ZA DECENTRALIZIRANE FUNKCIJE</t>
  </si>
  <si>
    <t>Izvor 1.1.2.</t>
  </si>
  <si>
    <t>REDOVNA PROGRAMSKA DJELATNOST OSNOVNIH ŠKOLA</t>
  </si>
  <si>
    <t>Šifra</t>
  </si>
  <si>
    <t>DECENTRALIZIRANE FUNKC.-MINIMALNI FIN.STANDARD</t>
  </si>
  <si>
    <r>
      <t xml:space="preserve">PRIHODI OD GRADA </t>
    </r>
    <r>
      <rPr>
        <i/>
        <sz val="7"/>
        <color indexed="53"/>
        <rFont val="Arial"/>
        <family val="2"/>
        <charset val="238"/>
      </rPr>
      <t xml:space="preserve"> (KLUB MLADIH TEHNIČARA,DIOKL.ŠKRINJICA,BLAGO NAŠEG MARJANA)</t>
    </r>
  </si>
  <si>
    <t>Korisnik-K009</t>
  </si>
  <si>
    <t xml:space="preserve">OSNOVNA ŠKOLA BRDA </t>
  </si>
  <si>
    <t>Razdjel-103</t>
  </si>
  <si>
    <t>UPRAVNI ODJEL ZA DRUŠTVENE DJELATNOSTI</t>
  </si>
  <si>
    <t>Glava-01</t>
  </si>
  <si>
    <t xml:space="preserve">0ODSJEK ZA ODGOJ, OBRAZOVANJE, ZNANOST I TEH. KULTURU </t>
  </si>
  <si>
    <t>Podglava-13359</t>
  </si>
  <si>
    <t xml:space="preserve">                                  FINANCIJSKI PLAN OŠ BRDA
                         ZA 2026. I PROJEKCIJA ZA 2027. I 2028.</t>
  </si>
  <si>
    <t>Izvršenje 2024.</t>
  </si>
  <si>
    <t>Tekući plan 2025.</t>
  </si>
  <si>
    <t>Plan  2026.</t>
  </si>
  <si>
    <t>Projekcija 
za 2028.</t>
  </si>
  <si>
    <t xml:space="preserve">                          FINANCIJSKI PLAN OŠ BRDA 
                ZA 2026. I PROJEKCIJA ZA 2027. I 2028. GODINU </t>
  </si>
  <si>
    <t xml:space="preserve">  FINANCIJSKI PLAN OŠ BRDA 
                ZA 2026. I PROJEKCIJA ZA 2027. I 2028. GODINU</t>
  </si>
  <si>
    <t>POSEBNI DIO- OŠ BRDA Financijski plan 2026.-2028.</t>
  </si>
  <si>
    <t>Aktivnost A320110</t>
  </si>
  <si>
    <t>SUSTAV VIDEO NADZORA</t>
  </si>
  <si>
    <t>POMOĆI-EU</t>
  </si>
  <si>
    <t>A3. PRIHODI  I RASHODI PREMA IZVORIMA FINANCIRANJA</t>
  </si>
  <si>
    <t>Izvor 5.0.111</t>
  </si>
  <si>
    <t>Izvor 5.2.11</t>
  </si>
  <si>
    <t>Izvor 5.2.31</t>
  </si>
  <si>
    <t>Program C021500</t>
  </si>
  <si>
    <t>Aktivnost C021500A150001</t>
  </si>
  <si>
    <t xml:space="preserve"> </t>
  </si>
  <si>
    <t>Kapitalni projekt C021501K150190</t>
  </si>
  <si>
    <t>KAPITALNA ULAGANJA U OPREMU - DECENTR.SREDSTVA/300 EUR po razrednom odjelu</t>
  </si>
  <si>
    <t>Program C021501</t>
  </si>
  <si>
    <t>Aktivnost C021501A150101</t>
  </si>
  <si>
    <t>Aktivnost C021501A150103</t>
  </si>
  <si>
    <t>Aktivnost C021501A150110</t>
  </si>
  <si>
    <t>Aktivnost C021501A150107</t>
  </si>
  <si>
    <t>Aktivnost C021501A150105</t>
  </si>
  <si>
    <t>Aktivnost C021501T150101</t>
  </si>
  <si>
    <t>Aktivnost C021501A150109</t>
  </si>
  <si>
    <t>Aktivnost C021501T150104</t>
  </si>
  <si>
    <t>Izvor 5.0.12112</t>
  </si>
  <si>
    <t>Aktivnost C021501K150101</t>
  </si>
  <si>
    <t>Program C021502</t>
  </si>
  <si>
    <t>Aktivnost C021502A150201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</si>
</sst>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\ #,##0.00"/>
    <numFmt numFmtId="165" formatCode="#,##0.00_ ;\-#,##0.00\ "/>
  </numFmts>
  <fonts count="4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16"/>
      <name val="Arial"/>
      <family val="2"/>
      <charset val="238"/>
    </font>
    <font>
      <i/>
      <sz val="7"/>
      <color indexed="16"/>
      <name val="Arial"/>
      <family val="2"/>
      <charset val="238"/>
    </font>
    <font>
      <b/>
      <sz val="8"/>
      <color indexed="16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5"/>
      <color indexed="16"/>
      <name val="Arial"/>
      <family val="2"/>
      <charset val="238"/>
    </font>
    <font>
      <i/>
      <sz val="7"/>
      <name val="Arial"/>
      <family val="2"/>
      <charset val="238"/>
    </font>
    <font>
      <i/>
      <sz val="7"/>
      <color indexed="53"/>
      <name val="Arial"/>
      <family val="2"/>
      <charset val="238"/>
    </font>
    <font>
      <sz val="8"/>
      <color indexed="12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sz val="6"/>
      <color indexed="16"/>
      <name val="Arial"/>
      <family val="2"/>
      <charset val="238"/>
    </font>
    <font>
      <sz val="5"/>
      <name val="Arial"/>
      <family val="2"/>
      <charset val="238"/>
    </font>
    <font>
      <b/>
      <sz val="7"/>
      <color indexed="16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9" tint="0.39994506668294322"/>
        <bgColor indexed="0"/>
      </patternFill>
    </fill>
    <fill>
      <patternFill patternType="solid">
        <fgColor theme="7" tint="0.59996337778862885"/>
        <bgColor indexed="0"/>
      </patternFill>
    </fill>
    <fill>
      <patternFill patternType="solid">
        <fgColor theme="8" tint="0.59996337778862885"/>
        <bgColor indexed="0"/>
      </patternFill>
    </fill>
    <fill>
      <patternFill patternType="solid">
        <fgColor rgb="FFFFCCFF"/>
        <bgColor indexed="0"/>
      </patternFill>
    </fill>
    <fill>
      <patternFill patternType="solid">
        <fgColor rgb="FFFFCCFF"/>
        <bgColor indexed="64"/>
      </patternFill>
    </fill>
    <fill>
      <patternFill patternType="solid">
        <fgColor theme="9" tint="0.59996337778862885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CCFFFF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74">
    <xf numFmtId="0" fontId="0" fillId="0" borderId="0" xfId="0"/>
    <xf numFmtId="0" fontId="4" fillId="0" borderId="1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NumberFormat="1" applyFont="1" applyFill="1" applyBorder="1" applyAlignment="1" applyProtection="1">
      <alignment horizontal="left"/>
    </xf>
    <xf numFmtId="3" fontId="4" fillId="3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Border="1" applyAlignment="1">
      <alignment horizontal="right"/>
    </xf>
    <xf numFmtId="3" fontId="4" fillId="3" borderId="3" xfId="0" applyNumberFormat="1" applyFont="1" applyFill="1" applyBorder="1" applyAlignment="1" applyProtection="1">
      <alignment horizontal="right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7" fillId="0" borderId="0" xfId="0" quotePrefix="1" applyNumberFormat="1" applyFont="1" applyFill="1" applyBorder="1" applyAlignment="1" applyProtection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 applyProtection="1">
      <alignment horizontal="right" wrapText="1"/>
    </xf>
    <xf numFmtId="3" fontId="4" fillId="3" borderId="1" xfId="0" quotePrefix="1" applyNumberFormat="1" applyFont="1" applyFill="1" applyBorder="1" applyAlignment="1">
      <alignment horizontal="right"/>
    </xf>
    <xf numFmtId="0" fontId="0" fillId="0" borderId="0" xfId="0" applyAlignment="1">
      <alignment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 wrapText="1" shrinkToFit="1"/>
    </xf>
    <xf numFmtId="0" fontId="6" fillId="2" borderId="3" xfId="0" applyNumberFormat="1" applyFont="1" applyFill="1" applyBorder="1" applyAlignment="1" applyProtection="1">
      <alignment horizontal="center" vertical="center" wrapText="1" shrinkToFit="1"/>
    </xf>
    <xf numFmtId="3" fontId="9" fillId="2" borderId="3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6" fillId="2" borderId="3" xfId="0" quotePrefix="1" applyFont="1" applyFill="1" applyBorder="1" applyAlignment="1">
      <alignment horizontal="center" vertical="center" wrapText="1" shrinkToFit="1"/>
    </xf>
    <xf numFmtId="0" fontId="5" fillId="2" borderId="3" xfId="0" quotePrefix="1" applyFont="1" applyFill="1" applyBorder="1" applyAlignment="1">
      <alignment horizontal="center" vertical="center" wrapText="1" shrinkToFit="1"/>
    </xf>
    <xf numFmtId="0" fontId="10" fillId="2" borderId="3" xfId="0" quotePrefix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 shrinkToFit="1"/>
    </xf>
    <xf numFmtId="3" fontId="4" fillId="2" borderId="3" xfId="0" applyNumberFormat="1" applyFont="1" applyFill="1" applyBorder="1" applyAlignment="1">
      <alignment horizontal="center" vertical="center" wrapText="1" shrinkToFi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vertical="center" wrapText="1"/>
    </xf>
    <xf numFmtId="0" fontId="4" fillId="4" borderId="4" xfId="0" applyNumberFormat="1" applyFont="1" applyFill="1" applyBorder="1" applyAlignment="1" applyProtection="1">
      <alignment horizontal="center" vertical="center" shrinkToFit="1"/>
    </xf>
    <xf numFmtId="0" fontId="5" fillId="2" borderId="3" xfId="0" applyNumberFormat="1" applyFont="1" applyFill="1" applyBorder="1" applyAlignment="1" applyProtection="1">
      <alignment horizontal="left" vertical="center" shrinkToFit="1"/>
    </xf>
    <xf numFmtId="0" fontId="10" fillId="2" borderId="3" xfId="0" quotePrefix="1" applyFont="1" applyFill="1" applyBorder="1" applyAlignment="1">
      <alignment horizontal="left" vertical="center" shrinkToFit="1"/>
    </xf>
    <xf numFmtId="0" fontId="5" fillId="2" borderId="3" xfId="0" applyNumberFormat="1" applyFont="1" applyFill="1" applyBorder="1" applyAlignment="1" applyProtection="1">
      <alignment vertical="center" shrinkToFit="1"/>
    </xf>
    <xf numFmtId="0" fontId="6" fillId="2" borderId="3" xfId="0" applyNumberFormat="1" applyFont="1" applyFill="1" applyBorder="1" applyAlignment="1" applyProtection="1">
      <alignment vertical="center" shrinkToFit="1"/>
    </xf>
    <xf numFmtId="0" fontId="6" fillId="2" borderId="3" xfId="0" applyNumberFormat="1" applyFont="1" applyFill="1" applyBorder="1" applyAlignment="1" applyProtection="1">
      <alignment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 applyProtection="1">
      <alignment horizontal="center" wrapText="1"/>
    </xf>
    <xf numFmtId="0" fontId="6" fillId="2" borderId="3" xfId="0" applyNumberFormat="1" applyFont="1" applyFill="1" applyBorder="1" applyAlignment="1" applyProtection="1">
      <alignment horizontal="center" wrapText="1"/>
    </xf>
    <xf numFmtId="0" fontId="6" fillId="2" borderId="3" xfId="0" quotePrefix="1" applyFont="1" applyFill="1" applyBorder="1" applyAlignment="1">
      <alignment horizontal="center"/>
    </xf>
    <xf numFmtId="0" fontId="10" fillId="2" borderId="3" xfId="0" quotePrefix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9" fillId="0" borderId="3" xfId="0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shrinkToFit="1"/>
    </xf>
    <xf numFmtId="3" fontId="2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Border="1" applyAlignment="1">
      <alignment horizontal="center" vertical="center"/>
    </xf>
    <xf numFmtId="3" fontId="4" fillId="5" borderId="1" xfId="0" quotePrefix="1" applyNumberFormat="1" applyFont="1" applyFill="1" applyBorder="1" applyAlignment="1">
      <alignment horizontal="right"/>
    </xf>
    <xf numFmtId="3" fontId="4" fillId="5" borderId="3" xfId="0" applyNumberFormat="1" applyFont="1" applyFill="1" applyBorder="1" applyAlignment="1" applyProtection="1">
      <alignment horizontal="right" wrapText="1"/>
    </xf>
    <xf numFmtId="3" fontId="4" fillId="5" borderId="3" xfId="0" applyNumberFormat="1" applyFont="1" applyFill="1" applyBorder="1" applyAlignment="1">
      <alignment horizontal="right"/>
    </xf>
    <xf numFmtId="3" fontId="24" fillId="0" borderId="3" xfId="0" applyNumberFormat="1" applyFont="1" applyFill="1" applyBorder="1" applyAlignment="1" applyProtection="1">
      <alignment horizontal="center" vertical="center" wrapText="1"/>
    </xf>
    <xf numFmtId="0" fontId="25" fillId="4" borderId="4" xfId="0" applyNumberFormat="1" applyFont="1" applyFill="1" applyBorder="1" applyAlignment="1" applyProtection="1">
      <alignment horizontal="center" vertical="center" wrapText="1"/>
    </xf>
    <xf numFmtId="3" fontId="26" fillId="0" borderId="3" xfId="0" applyNumberFormat="1" applyFont="1" applyBorder="1" applyAlignment="1">
      <alignment horizontal="center" vertical="center"/>
    </xf>
    <xf numFmtId="3" fontId="24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 shrinkToFit="1"/>
    </xf>
    <xf numFmtId="0" fontId="5" fillId="2" borderId="5" xfId="0" quotePrefix="1" applyFont="1" applyFill="1" applyBorder="1" applyAlignment="1">
      <alignment horizontal="center" vertical="center" wrapText="1" shrinkToFit="1"/>
    </xf>
    <xf numFmtId="0" fontId="10" fillId="2" borderId="5" xfId="0" quotePrefix="1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4" fontId="4" fillId="3" borderId="3" xfId="0" applyNumberFormat="1" applyFont="1" applyFill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 applyProtection="1">
      <alignment horizontal="right" wrapText="1"/>
    </xf>
    <xf numFmtId="4" fontId="4" fillId="4" borderId="1" xfId="0" quotePrefix="1" applyNumberFormat="1" applyFont="1" applyFill="1" applyBorder="1" applyAlignment="1">
      <alignment horizontal="right"/>
    </xf>
    <xf numFmtId="4" fontId="4" fillId="3" borderId="1" xfId="0" quotePrefix="1" applyNumberFormat="1" applyFont="1" applyFill="1" applyBorder="1" applyAlignment="1">
      <alignment horizontal="right"/>
    </xf>
    <xf numFmtId="4" fontId="4" fillId="5" borderId="1" xfId="0" quotePrefix="1" applyNumberFormat="1" applyFont="1" applyFill="1" applyBorder="1" applyAlignment="1">
      <alignment horizontal="right"/>
    </xf>
    <xf numFmtId="4" fontId="4" fillId="5" borderId="3" xfId="0" applyNumberFormat="1" applyFont="1" applyFill="1" applyBorder="1" applyAlignment="1">
      <alignment horizontal="right"/>
    </xf>
    <xf numFmtId="0" fontId="27" fillId="2" borderId="3" xfId="0" applyNumberFormat="1" applyFont="1" applyFill="1" applyBorder="1" applyAlignment="1" applyProtection="1">
      <alignment horizontal="left" vertical="center" wrapText="1" shrinkToFit="1"/>
    </xf>
    <xf numFmtId="0" fontId="23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horizontal="left" vertical="center" shrinkToFit="1"/>
    </xf>
    <xf numFmtId="0" fontId="6" fillId="2" borderId="3" xfId="0" quotePrefix="1" applyFont="1" applyFill="1" applyBorder="1" applyAlignment="1">
      <alignment horizontal="left" vertical="center" shrinkToFit="1"/>
    </xf>
    <xf numFmtId="4" fontId="13" fillId="2" borderId="3" xfId="0" applyNumberFormat="1" applyFont="1" applyFill="1" applyBorder="1" applyAlignment="1">
      <alignment horizontal="center" vertical="center"/>
    </xf>
    <xf numFmtId="4" fontId="29" fillId="2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 shrinkToFit="1"/>
    </xf>
    <xf numFmtId="4" fontId="4" fillId="2" borderId="3" xfId="0" applyNumberFormat="1" applyFont="1" applyFill="1" applyBorder="1" applyAlignment="1">
      <alignment horizontal="center" vertical="center" wrapText="1" shrinkToFit="1"/>
    </xf>
    <xf numFmtId="4" fontId="21" fillId="0" borderId="3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4" fontId="30" fillId="0" borderId="3" xfId="0" applyNumberFormat="1" applyFont="1" applyBorder="1" applyAlignment="1">
      <alignment horizontal="center" vertical="center"/>
    </xf>
    <xf numFmtId="4" fontId="31" fillId="0" borderId="3" xfId="0" applyNumberFormat="1" applyFont="1" applyBorder="1" applyAlignment="1">
      <alignment horizontal="center" vertical="center"/>
    </xf>
    <xf numFmtId="4" fontId="13" fillId="2" borderId="3" xfId="0" applyNumberFormat="1" applyFont="1" applyFill="1" applyBorder="1" applyAlignment="1" applyProtection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0" fontId="6" fillId="0" borderId="0" xfId="1"/>
    <xf numFmtId="4" fontId="6" fillId="0" borderId="0" xfId="1" applyNumberFormat="1"/>
    <xf numFmtId="0" fontId="6" fillId="0" borderId="0" xfId="1" applyAlignment="1">
      <alignment horizontal="right"/>
    </xf>
    <xf numFmtId="0" fontId="6" fillId="0" borderId="0" xfId="1" applyAlignment="1">
      <alignment shrinkToFit="1"/>
    </xf>
    <xf numFmtId="0" fontId="5" fillId="0" borderId="0" xfId="1" applyFont="1"/>
    <xf numFmtId="0" fontId="6" fillId="2" borderId="0" xfId="1" applyFill="1"/>
    <xf numFmtId="4" fontId="6" fillId="2" borderId="0" xfId="1" applyNumberFormat="1" applyFill="1"/>
    <xf numFmtId="164" fontId="33" fillId="6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33" fillId="6" borderId="1" xfId="1" applyFont="1" applyFill="1" applyBorder="1" applyAlignment="1" applyProtection="1">
      <alignment vertical="top" wrapText="1" shrinkToFit="1"/>
      <protection locked="0"/>
    </xf>
    <xf numFmtId="0" fontId="33" fillId="6" borderId="3" xfId="1" applyFont="1" applyFill="1" applyBorder="1" applyAlignment="1" applyProtection="1">
      <alignment vertical="top" wrapText="1" shrinkToFit="1"/>
      <protection locked="0"/>
    </xf>
    <xf numFmtId="0" fontId="6" fillId="2" borderId="0" xfId="1" applyFill="1" applyAlignment="1">
      <alignment shrinkToFit="1"/>
    </xf>
    <xf numFmtId="4" fontId="6" fillId="2" borderId="0" xfId="1" applyNumberFormat="1" applyFill="1" applyAlignment="1">
      <alignment shrinkToFit="1"/>
    </xf>
    <xf numFmtId="164" fontId="32" fillId="6" borderId="3" xfId="1" applyNumberFormat="1" applyFont="1" applyFill="1" applyBorder="1" applyAlignment="1" applyProtection="1">
      <alignment horizontal="right" vertical="top" wrapText="1" readingOrder="1"/>
      <protection locked="0"/>
    </xf>
    <xf numFmtId="4" fontId="5" fillId="0" borderId="0" xfId="1" applyNumberFormat="1" applyFont="1"/>
    <xf numFmtId="0" fontId="5" fillId="0" borderId="0" xfId="1" applyFont="1" applyAlignment="1">
      <alignment shrinkToFit="1"/>
    </xf>
    <xf numFmtId="4" fontId="5" fillId="0" borderId="0" xfId="1" applyNumberFormat="1" applyFont="1" applyAlignment="1">
      <alignment shrinkToFit="1"/>
    </xf>
    <xf numFmtId="164" fontId="33" fillId="6" borderId="3" xfId="1" applyNumberFormat="1" applyFont="1" applyFill="1" applyBorder="1" applyAlignment="1" applyProtection="1">
      <alignment horizontal="right" vertical="top" shrinkToFit="1" readingOrder="1"/>
      <protection locked="0"/>
    </xf>
    <xf numFmtId="0" fontId="33" fillId="6" borderId="1" xfId="1" applyFont="1" applyFill="1" applyBorder="1" applyAlignment="1" applyProtection="1">
      <alignment vertical="top" shrinkToFit="1"/>
      <protection locked="0"/>
    </xf>
    <xf numFmtId="0" fontId="33" fillId="6" borderId="3" xfId="1" applyFont="1" applyFill="1" applyBorder="1" applyAlignment="1" applyProtection="1">
      <alignment vertical="top" shrinkToFit="1"/>
      <protection locked="0"/>
    </xf>
    <xf numFmtId="0" fontId="33" fillId="6" borderId="7" xfId="1" applyFont="1" applyFill="1" applyBorder="1" applyAlignment="1" applyProtection="1">
      <alignment vertical="top" wrapText="1" shrinkToFit="1"/>
      <protection locked="0"/>
    </xf>
    <xf numFmtId="0" fontId="33" fillId="6" borderId="6" xfId="1" applyFont="1" applyFill="1" applyBorder="1" applyAlignment="1" applyProtection="1">
      <alignment vertical="top" wrapText="1" shrinkToFit="1"/>
      <protection locked="0"/>
    </xf>
    <xf numFmtId="0" fontId="35" fillId="2" borderId="0" xfId="1" applyFont="1" applyFill="1" applyAlignment="1">
      <alignment vertical="center"/>
    </xf>
    <xf numFmtId="0" fontId="37" fillId="6" borderId="1" xfId="1" applyFont="1" applyFill="1" applyBorder="1" applyAlignment="1" applyProtection="1">
      <alignment vertical="top" wrapText="1" shrinkToFit="1"/>
      <protection locked="0"/>
    </xf>
    <xf numFmtId="0" fontId="28" fillId="2" borderId="0" xfId="1" applyFont="1" applyFill="1"/>
    <xf numFmtId="4" fontId="28" fillId="2" borderId="0" xfId="1" applyNumberFormat="1" applyFont="1" applyFill="1"/>
    <xf numFmtId="165" fontId="28" fillId="2" borderId="0" xfId="1" applyNumberFormat="1" applyFont="1" applyFill="1"/>
    <xf numFmtId="0" fontId="10" fillId="0" borderId="0" xfId="1" applyFont="1"/>
    <xf numFmtId="4" fontId="10" fillId="0" borderId="0" xfId="1" applyNumberFormat="1" applyFont="1"/>
    <xf numFmtId="0" fontId="10" fillId="0" borderId="0" xfId="1" applyFont="1" applyBorder="1" applyAlignment="1"/>
    <xf numFmtId="0" fontId="10" fillId="0" borderId="0" xfId="1" applyFont="1" applyAlignment="1">
      <alignment horizontal="right"/>
    </xf>
    <xf numFmtId="0" fontId="6" fillId="2" borderId="0" xfId="1" applyFill="1" applyBorder="1"/>
    <xf numFmtId="0" fontId="5" fillId="2" borderId="0" xfId="1" applyFont="1" applyFill="1" applyBorder="1"/>
    <xf numFmtId="0" fontId="6" fillId="0" borderId="0" xfId="1" applyAlignment="1">
      <alignment vertical="center"/>
    </xf>
    <xf numFmtId="4" fontId="6" fillId="0" borderId="0" xfId="1" applyNumberFormat="1" applyAlignment="1">
      <alignment vertical="center"/>
    </xf>
    <xf numFmtId="0" fontId="14" fillId="2" borderId="0" xfId="1" applyFont="1" applyFill="1" applyBorder="1" applyAlignment="1">
      <alignment horizontal="left" vertical="center"/>
    </xf>
    <xf numFmtId="0" fontId="41" fillId="2" borderId="0" xfId="1" applyFont="1" applyFill="1" applyBorder="1" applyAlignment="1">
      <alignment vertical="center"/>
    </xf>
    <xf numFmtId="0" fontId="42" fillId="2" borderId="0" xfId="1" applyFont="1" applyFill="1" applyBorder="1" applyAlignment="1">
      <alignment horizontal="left" vertical="center"/>
    </xf>
    <xf numFmtId="0" fontId="6" fillId="0" borderId="0" xfId="1" applyAlignment="1">
      <alignment vertical="center" shrinkToFit="1"/>
    </xf>
    <xf numFmtId="0" fontId="10" fillId="0" borderId="0" xfId="1" applyFont="1" applyAlignment="1">
      <alignment horizontal="center" shrinkToFit="1"/>
    </xf>
    <xf numFmtId="0" fontId="32" fillId="7" borderId="3" xfId="1" applyFont="1" applyFill="1" applyBorder="1" applyAlignment="1" applyProtection="1">
      <alignment vertical="top" wrapText="1" shrinkToFit="1"/>
      <protection locked="0"/>
    </xf>
    <xf numFmtId="0" fontId="32" fillId="7" borderId="1" xfId="1" applyFont="1" applyFill="1" applyBorder="1" applyAlignment="1" applyProtection="1">
      <alignment vertical="top" wrapText="1" shrinkToFit="1"/>
      <protection locked="0"/>
    </xf>
    <xf numFmtId="164" fontId="32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32" fillId="7" borderId="1" xfId="1" applyFont="1" applyFill="1" applyBorder="1" applyAlignment="1" applyProtection="1">
      <alignment horizontal="left" vertical="top" wrapText="1" shrinkToFit="1"/>
      <protection locked="0"/>
    </xf>
    <xf numFmtId="0" fontId="39" fillId="8" borderId="8" xfId="1" applyFont="1" applyFill="1" applyBorder="1" applyAlignment="1" applyProtection="1">
      <alignment vertical="top" wrapText="1" shrinkToFit="1"/>
      <protection locked="0"/>
    </xf>
    <xf numFmtId="0" fontId="39" fillId="8" borderId="9" xfId="1" applyFont="1" applyFill="1" applyBorder="1" applyAlignment="1" applyProtection="1">
      <alignment vertical="top" wrapText="1" shrinkToFit="1"/>
      <protection locked="0"/>
    </xf>
    <xf numFmtId="164" fontId="39" fillId="8" borderId="8" xfId="1" applyNumberFormat="1" applyFont="1" applyFill="1" applyBorder="1" applyAlignment="1" applyProtection="1">
      <alignment horizontal="right" vertical="top" wrapText="1" readingOrder="1"/>
      <protection locked="0"/>
    </xf>
    <xf numFmtId="0" fontId="34" fillId="9" borderId="3" xfId="1" applyFont="1" applyFill="1" applyBorder="1" applyAlignment="1" applyProtection="1">
      <alignment vertical="top" wrapText="1" shrinkToFit="1"/>
      <protection locked="0"/>
    </xf>
    <xf numFmtId="0" fontId="34" fillId="9" borderId="1" xfId="1" applyFont="1" applyFill="1" applyBorder="1" applyAlignment="1" applyProtection="1">
      <alignment vertical="top" wrapText="1" shrinkToFit="1"/>
      <protection locked="0"/>
    </xf>
    <xf numFmtId="164" fontId="34" fillId="9" borderId="3" xfId="1" applyNumberFormat="1" applyFont="1" applyFill="1" applyBorder="1" applyAlignment="1" applyProtection="1">
      <alignment horizontal="right" vertical="top" wrapText="1" readingOrder="1"/>
      <protection locked="0"/>
    </xf>
    <xf numFmtId="164" fontId="32" fillId="7" borderId="2" xfId="1" applyNumberFormat="1" applyFont="1" applyFill="1" applyBorder="1" applyAlignment="1" applyProtection="1">
      <alignment horizontal="right" vertical="top" wrapText="1" readingOrder="1"/>
      <protection locked="0"/>
    </xf>
    <xf numFmtId="0" fontId="32" fillId="7" borderId="3" xfId="1" applyFont="1" applyFill="1" applyBorder="1" applyAlignment="1" applyProtection="1">
      <alignment vertical="top" shrinkToFit="1"/>
      <protection locked="0"/>
    </xf>
    <xf numFmtId="0" fontId="32" fillId="7" borderId="1" xfId="1" applyFont="1" applyFill="1" applyBorder="1" applyAlignment="1" applyProtection="1">
      <alignment horizontal="left" vertical="top" shrinkToFit="1"/>
      <protection locked="0"/>
    </xf>
    <xf numFmtId="164" fontId="32" fillId="7" borderId="3" xfId="1" applyNumberFormat="1" applyFont="1" applyFill="1" applyBorder="1" applyAlignment="1" applyProtection="1">
      <alignment horizontal="right" vertical="top" shrinkToFit="1" readingOrder="1"/>
      <protection locked="0"/>
    </xf>
    <xf numFmtId="164" fontId="32" fillId="7" borderId="1" xfId="1" applyNumberFormat="1" applyFont="1" applyFill="1" applyBorder="1" applyAlignment="1" applyProtection="1">
      <alignment horizontal="left" vertical="top" shrinkToFit="1" readingOrder="1"/>
      <protection locked="0"/>
    </xf>
    <xf numFmtId="164" fontId="32" fillId="7" borderId="3" xfId="1" applyNumberFormat="1" applyFont="1" applyFill="1" applyBorder="1" applyAlignment="1" applyProtection="1">
      <alignment horizontal="left" vertical="top" shrinkToFit="1" readingOrder="1"/>
      <protection locked="0"/>
    </xf>
    <xf numFmtId="164" fontId="32" fillId="7" borderId="1" xfId="1" applyNumberFormat="1" applyFont="1" applyFill="1" applyBorder="1" applyAlignment="1" applyProtection="1">
      <alignment horizontal="left" vertical="top" wrapText="1" readingOrder="1"/>
      <protection locked="0"/>
    </xf>
    <xf numFmtId="164" fontId="32" fillId="7" borderId="3" xfId="1" applyNumberFormat="1" applyFont="1" applyFill="1" applyBorder="1" applyAlignment="1" applyProtection="1">
      <alignment horizontal="left" vertical="top" wrapText="1" readingOrder="1"/>
      <protection locked="0"/>
    </xf>
    <xf numFmtId="0" fontId="34" fillId="10" borderId="3" xfId="1" applyFont="1" applyFill="1" applyBorder="1" applyAlignment="1" applyProtection="1">
      <alignment vertical="top" wrapText="1" shrinkToFit="1"/>
      <protection locked="0"/>
    </xf>
    <xf numFmtId="0" fontId="34" fillId="10" borderId="1" xfId="1" applyFont="1" applyFill="1" applyBorder="1" applyAlignment="1" applyProtection="1">
      <alignment vertical="top" wrapText="1" shrinkToFit="1"/>
      <protection locked="0"/>
    </xf>
    <xf numFmtId="164" fontId="34" fillId="10" borderId="3" xfId="1" applyNumberFormat="1" applyFont="1" applyFill="1" applyBorder="1" applyAlignment="1" applyProtection="1">
      <alignment horizontal="right" vertical="top" wrapText="1" readingOrder="1"/>
      <protection locked="0"/>
    </xf>
    <xf numFmtId="165" fontId="6" fillId="2" borderId="0" xfId="1" applyNumberFormat="1" applyFill="1"/>
    <xf numFmtId="164" fontId="33" fillId="7" borderId="3" xfId="1" applyNumberFormat="1" applyFont="1" applyFill="1" applyBorder="1" applyAlignment="1" applyProtection="1">
      <alignment horizontal="right" vertical="top" wrapText="1" readingOrder="1"/>
      <protection locked="0"/>
    </xf>
    <xf numFmtId="164" fontId="33" fillId="7" borderId="3" xfId="1" applyNumberFormat="1" applyFont="1" applyFill="1" applyBorder="1" applyAlignment="1" applyProtection="1">
      <alignment horizontal="right" vertical="top" shrinkToFit="1" readingOrder="1"/>
      <protection locked="0"/>
    </xf>
    <xf numFmtId="0" fontId="32" fillId="7" borderId="3" xfId="1" applyFont="1" applyFill="1" applyBorder="1" applyAlignment="1" applyProtection="1">
      <alignment horizontal="right" vertical="top" wrapText="1" shrinkToFit="1"/>
      <protection locked="0"/>
    </xf>
    <xf numFmtId="0" fontId="32" fillId="7" borderId="6" xfId="1" applyFont="1" applyFill="1" applyBorder="1" applyAlignment="1" applyProtection="1">
      <alignment vertical="top" wrapText="1" shrinkToFit="1"/>
      <protection locked="0"/>
    </xf>
    <xf numFmtId="0" fontId="5" fillId="2" borderId="0" xfId="1" applyFont="1" applyFill="1" applyAlignment="1">
      <alignment shrinkToFit="1"/>
    </xf>
    <xf numFmtId="4" fontId="5" fillId="2" borderId="0" xfId="1" applyNumberFormat="1" applyFont="1" applyFill="1" applyAlignment="1">
      <alignment shrinkToFit="1"/>
    </xf>
    <xf numFmtId="164" fontId="32" fillId="7" borderId="2" xfId="1" applyNumberFormat="1" applyFont="1" applyFill="1" applyBorder="1" applyAlignment="1" applyProtection="1">
      <alignment horizontal="right" vertical="top" shrinkToFit="1" readingOrder="1"/>
      <protection locked="0"/>
    </xf>
    <xf numFmtId="0" fontId="5" fillId="2" borderId="0" xfId="1" applyFont="1" applyFill="1"/>
    <xf numFmtId="4" fontId="5" fillId="2" borderId="0" xfId="1" applyNumberFormat="1" applyFont="1" applyFill="1"/>
    <xf numFmtId="0" fontId="36" fillId="10" borderId="3" xfId="1" applyFont="1" applyFill="1" applyBorder="1" applyAlignment="1" applyProtection="1">
      <alignment vertical="top" wrapText="1" shrinkToFit="1"/>
      <protection locked="0"/>
    </xf>
    <xf numFmtId="0" fontId="4" fillId="12" borderId="3" xfId="1" applyNumberFormat="1" applyFont="1" applyFill="1" applyBorder="1" applyAlignment="1" applyProtection="1">
      <alignment horizontal="center" vertical="center" wrapText="1"/>
    </xf>
    <xf numFmtId="0" fontId="11" fillId="12" borderId="3" xfId="1" applyNumberFormat="1" applyFont="1" applyFill="1" applyBorder="1" applyAlignment="1" applyProtection="1">
      <alignment horizontal="center" vertical="center" wrapText="1"/>
    </xf>
    <xf numFmtId="0" fontId="13" fillId="11" borderId="10" xfId="1" applyFont="1" applyFill="1" applyBorder="1" applyAlignment="1" applyProtection="1">
      <alignment horizontal="center" vertical="center" wrapText="1" shrinkToFit="1"/>
      <protection locked="0"/>
    </xf>
    <xf numFmtId="0" fontId="44" fillId="7" borderId="1" xfId="1" applyFont="1" applyFill="1" applyBorder="1" applyAlignment="1" applyProtection="1">
      <alignment horizontal="left" vertical="top" wrapText="1" shrinkToFit="1"/>
      <protection locked="0"/>
    </xf>
    <xf numFmtId="0" fontId="39" fillId="13" borderId="8" xfId="1" applyFont="1" applyFill="1" applyBorder="1" applyAlignment="1" applyProtection="1">
      <alignment vertical="top" wrapText="1" shrinkToFit="1"/>
      <protection locked="0"/>
    </xf>
    <xf numFmtId="0" fontId="39" fillId="13" borderId="9" xfId="1" applyFont="1" applyFill="1" applyBorder="1" applyAlignment="1" applyProtection="1">
      <alignment vertical="top" wrapText="1" shrinkToFit="1"/>
      <protection locked="0"/>
    </xf>
    <xf numFmtId="164" fontId="39" fillId="13" borderId="8" xfId="1" applyNumberFormat="1" applyFont="1" applyFill="1" applyBorder="1" applyAlignment="1" applyProtection="1">
      <alignment horizontal="right" vertical="top" wrapText="1" readingOrder="1"/>
      <protection locked="0"/>
    </xf>
    <xf numFmtId="0" fontId="39" fillId="14" borderId="8" xfId="1" applyFont="1" applyFill="1" applyBorder="1" applyAlignment="1" applyProtection="1">
      <alignment vertical="top" wrapText="1" shrinkToFit="1"/>
      <protection locked="0"/>
    </xf>
    <xf numFmtId="0" fontId="39" fillId="14" borderId="9" xfId="1" applyFont="1" applyFill="1" applyBorder="1" applyAlignment="1" applyProtection="1">
      <alignment vertical="top" wrapText="1" shrinkToFit="1"/>
      <protection locked="0"/>
    </xf>
    <xf numFmtId="164" fontId="39" fillId="14" borderId="8" xfId="1" applyNumberFormat="1" applyFont="1" applyFill="1" applyBorder="1" applyAlignment="1" applyProtection="1">
      <alignment horizontal="right" vertical="top" wrapText="1" readingOrder="1"/>
      <protection locked="0"/>
    </xf>
    <xf numFmtId="0" fontId="39" fillId="15" borderId="8" xfId="1" applyFont="1" applyFill="1" applyBorder="1" applyAlignment="1" applyProtection="1">
      <alignment vertical="top" wrapText="1" shrinkToFit="1"/>
      <protection locked="0"/>
    </xf>
    <xf numFmtId="0" fontId="39" fillId="15" borderId="9" xfId="1" applyFont="1" applyFill="1" applyBorder="1" applyAlignment="1" applyProtection="1">
      <alignment vertical="top" wrapText="1" shrinkToFit="1"/>
      <protection locked="0"/>
    </xf>
    <xf numFmtId="164" fontId="39" fillId="15" borderId="8" xfId="1" applyNumberFormat="1" applyFont="1" applyFill="1" applyBorder="1" applyAlignment="1" applyProtection="1">
      <alignment horizontal="right" vertical="top" wrapText="1" readingOrder="1"/>
      <protection locked="0"/>
    </xf>
    <xf numFmtId="0" fontId="45" fillId="2" borderId="3" xfId="0" quotePrefix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vertical="center" shrinkToFit="1"/>
    </xf>
    <xf numFmtId="4" fontId="29" fillId="2" borderId="5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5" fillId="3" borderId="1" xfId="0" quotePrefix="1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horizontal="left" vertical="center" shrinkToFit="1"/>
    </xf>
    <xf numFmtId="0" fontId="4" fillId="3" borderId="2" xfId="0" applyNumberFormat="1" applyFont="1" applyFill="1" applyBorder="1" applyAlignment="1" applyProtection="1">
      <alignment horizontal="left" vertical="center" shrinkToFit="1"/>
    </xf>
    <xf numFmtId="0" fontId="4" fillId="3" borderId="4" xfId="0" applyNumberFormat="1" applyFont="1" applyFill="1" applyBorder="1" applyAlignment="1" applyProtection="1">
      <alignment horizontal="left" vertical="center" shrinkToFit="1"/>
    </xf>
    <xf numFmtId="0" fontId="5" fillId="5" borderId="1" xfId="0" quotePrefix="1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Alignment="1">
      <alignment wrapText="1" shrinkToFit="1"/>
    </xf>
    <xf numFmtId="0" fontId="4" fillId="4" borderId="1" xfId="0" applyNumberFormat="1" applyFont="1" applyFill="1" applyBorder="1" applyAlignment="1" applyProtection="1">
      <alignment horizontal="left" vertical="center" shrinkToFit="1"/>
    </xf>
    <xf numFmtId="0" fontId="4" fillId="4" borderId="2" xfId="0" applyNumberFormat="1" applyFont="1" applyFill="1" applyBorder="1" applyAlignment="1" applyProtection="1">
      <alignment horizontal="left" vertical="center" shrinkToFit="1"/>
    </xf>
    <xf numFmtId="0" fontId="4" fillId="4" borderId="4" xfId="0" applyNumberFormat="1" applyFont="1" applyFill="1" applyBorder="1" applyAlignment="1" applyProtection="1">
      <alignment horizontal="left" vertical="center" shrinkToFit="1"/>
    </xf>
    <xf numFmtId="0" fontId="4" fillId="5" borderId="1" xfId="0" applyNumberFormat="1" applyFont="1" applyFill="1" applyBorder="1" applyAlignment="1" applyProtection="1">
      <alignment horizontal="left" vertical="center" shrinkToFit="1"/>
    </xf>
    <xf numFmtId="0" fontId="4" fillId="5" borderId="2" xfId="0" applyNumberFormat="1" applyFont="1" applyFill="1" applyBorder="1" applyAlignment="1" applyProtection="1">
      <alignment horizontal="left" vertical="center" shrinkToFit="1"/>
    </xf>
    <xf numFmtId="0" fontId="4" fillId="5" borderId="4" xfId="0" applyNumberFormat="1" applyFont="1" applyFill="1" applyBorder="1" applyAlignment="1" applyProtection="1">
      <alignment horizontal="left" vertical="center" shrinkToFit="1"/>
    </xf>
    <xf numFmtId="0" fontId="14" fillId="3" borderId="1" xfId="0" quotePrefix="1" applyNumberFormat="1" applyFont="1" applyFill="1" applyBorder="1" applyAlignment="1" applyProtection="1">
      <alignment horizontal="left" vertical="center" wrapText="1" shrinkToFit="1"/>
    </xf>
    <xf numFmtId="0" fontId="22" fillId="3" borderId="2" xfId="0" applyNumberFormat="1" applyFont="1" applyFill="1" applyBorder="1" applyAlignment="1" applyProtection="1">
      <alignment vertical="center" wrapText="1" shrinkToFit="1"/>
    </xf>
    <xf numFmtId="0" fontId="43" fillId="3" borderId="1" xfId="0" quotePrefix="1" applyNumberFormat="1" applyFont="1" applyFill="1" applyBorder="1" applyAlignment="1" applyProtection="1">
      <alignment horizontal="left" vertical="center" wrapText="1" shrinkToFit="1"/>
    </xf>
    <xf numFmtId="0" fontId="28" fillId="3" borderId="2" xfId="0" applyNumberFormat="1" applyFont="1" applyFill="1" applyBorder="1" applyAlignment="1" applyProtection="1">
      <alignment vertical="center" wrapText="1" shrinkToFit="1"/>
    </xf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6" fillId="0" borderId="2" xfId="0" applyNumberFormat="1" applyFont="1" applyFill="1" applyBorder="1" applyAlignment="1" applyProtection="1">
      <alignment vertical="center" shrinkToFit="1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5" fillId="0" borderId="2" xfId="0" quotePrefix="1" applyFont="1" applyFill="1" applyBorder="1" applyAlignment="1">
      <alignment horizontal="left" vertical="center"/>
    </xf>
    <xf numFmtId="0" fontId="5" fillId="0" borderId="4" xfId="0" quotePrefix="1" applyFont="1" applyFill="1" applyBorder="1" applyAlignment="1">
      <alignment horizontal="left" vertical="center"/>
    </xf>
    <xf numFmtId="0" fontId="5" fillId="0" borderId="1" xfId="0" quotePrefix="1" applyNumberFormat="1" applyFont="1" applyFill="1" applyBorder="1" applyAlignment="1" applyProtection="1">
      <alignment horizontal="left" vertical="center" wrapText="1"/>
    </xf>
    <xf numFmtId="0" fontId="5" fillId="0" borderId="2" xfId="0" quotePrefix="1" applyNumberFormat="1" applyFont="1" applyFill="1" applyBorder="1" applyAlignment="1" applyProtection="1">
      <alignment horizontal="left" vertical="center" wrapText="1"/>
    </xf>
    <xf numFmtId="0" fontId="5" fillId="0" borderId="4" xfId="0" quotePrefix="1" applyNumberFormat="1" applyFont="1" applyFill="1" applyBorder="1" applyAlignment="1" applyProtection="1">
      <alignment horizontal="left"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0" borderId="2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3" borderId="2" xfId="0" quotePrefix="1" applyNumberFormat="1" applyFont="1" applyFill="1" applyBorder="1" applyAlignment="1" applyProtection="1">
      <alignment horizontal="left" vertical="center" wrapText="1"/>
    </xf>
    <xf numFmtId="0" fontId="5" fillId="3" borderId="4" xfId="0" quotePrefix="1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2" xfId="0" applyNumberFormat="1" applyFont="1" applyFill="1" applyBorder="1" applyAlignment="1" applyProtection="1">
      <alignment horizontal="left" vertical="center" shrinkToFit="1"/>
    </xf>
    <xf numFmtId="0" fontId="5" fillId="0" borderId="4" xfId="0" applyNumberFormat="1" applyFont="1" applyFill="1" applyBorder="1" applyAlignment="1" applyProtection="1">
      <alignment horizontal="left" vertical="center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16" fillId="0" borderId="3" xfId="0" applyFont="1" applyBorder="1" applyAlignment="1">
      <alignment horizontal="center" vertical="center"/>
    </xf>
    <xf numFmtId="0" fontId="20" fillId="0" borderId="1" xfId="0" applyFont="1" applyBorder="1" applyAlignment="1"/>
    <xf numFmtId="0" fontId="20" fillId="0" borderId="4" xfId="0" applyFont="1" applyBorder="1" applyAlignment="1"/>
    <xf numFmtId="0" fontId="19" fillId="0" borderId="1" xfId="0" applyFont="1" applyBorder="1" applyAlignment="1"/>
    <xf numFmtId="0" fontId="19" fillId="0" borderId="4" xfId="0" applyFont="1" applyBorder="1" applyAlignment="1"/>
    <xf numFmtId="0" fontId="1" fillId="0" borderId="5" xfId="0" applyNumberFormat="1" applyFont="1" applyFill="1" applyBorder="1" applyAlignment="1" applyProtection="1">
      <alignment horizontal="center" vertical="center" wrapText="1" shrinkToFit="1"/>
    </xf>
    <xf numFmtId="0" fontId="1" fillId="0" borderId="5" xfId="0" applyFont="1" applyBorder="1" applyAlignment="1">
      <alignment vertical="center" shrinkToFi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 shrinkToFit="1"/>
    </xf>
    <xf numFmtId="0" fontId="24" fillId="0" borderId="5" xfId="0" applyFont="1" applyBorder="1" applyAlignment="1">
      <alignment vertical="center" shrinkToFit="1"/>
    </xf>
    <xf numFmtId="0" fontId="17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right" vertical="center"/>
    </xf>
    <xf numFmtId="0" fontId="30" fillId="0" borderId="1" xfId="0" applyFont="1" applyBorder="1" applyAlignment="1">
      <alignment horizontal="center" vertical="center" wrapText="1" shrinkToFit="1"/>
    </xf>
    <xf numFmtId="0" fontId="30" fillId="0" borderId="2" xfId="0" applyFont="1" applyBorder="1" applyAlignment="1">
      <alignment horizontal="center" vertical="center" wrapText="1" shrinkToFit="1"/>
    </xf>
    <xf numFmtId="0" fontId="30" fillId="0" borderId="4" xfId="0" applyFont="1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shrinkToFit="1"/>
    </xf>
    <xf numFmtId="0" fontId="20" fillId="0" borderId="4" xfId="0" applyFont="1" applyBorder="1" applyAlignment="1">
      <alignment shrinkToFit="1"/>
    </xf>
    <xf numFmtId="0" fontId="19" fillId="0" borderId="1" xfId="0" applyFont="1" applyBorder="1" applyAlignment="1">
      <alignment shrinkToFit="1"/>
    </xf>
    <xf numFmtId="0" fontId="19" fillId="0" borderId="4" xfId="0" applyFont="1" applyBorder="1" applyAlignment="1">
      <alignment shrinkToFi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/>
    <xf numFmtId="0" fontId="7" fillId="0" borderId="0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0" fontId="0" fillId="0" borderId="0" xfId="0" applyAlignment="1"/>
    <xf numFmtId="0" fontId="40" fillId="0" borderId="0" xfId="1" applyFont="1" applyAlignment="1" applyProtection="1">
      <alignment horizontal="left" vertical="top" wrapText="1" readingOrder="1"/>
      <protection locked="0"/>
    </xf>
    <xf numFmtId="0" fontId="46" fillId="10" borderId="3" xfId="1" applyFont="1" applyFill="1" applyBorder="1" applyAlignment="1" applyProtection="1">
      <alignment vertical="top" wrapText="1" shrinkToFit="1"/>
      <protection locked="0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A4" sqref="A4:J31"/>
    </sheetView>
  </sheetViews>
  <sheetFormatPr defaultRowHeight="15" x14ac:dyDescent="0.25"/>
  <cols>
    <col min="4" max="4" width="6.5703125" customWidth="1"/>
    <col min="5" max="5" width="4.28515625" hidden="1" customWidth="1"/>
    <col min="6" max="6" width="11.7109375" bestFit="1" customWidth="1"/>
    <col min="7" max="7" width="10.85546875" bestFit="1" customWidth="1"/>
    <col min="8" max="8" width="10.140625" bestFit="1" customWidth="1"/>
    <col min="9" max="9" width="9.140625" bestFit="1" customWidth="1"/>
  </cols>
  <sheetData>
    <row r="1" spans="1:10" ht="35.450000000000003" customHeight="1" x14ac:dyDescent="0.25">
      <c r="A1" s="220" t="s">
        <v>140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25.5" customHeight="1" x14ac:dyDescent="0.25">
      <c r="A2" s="220" t="s">
        <v>57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5.75" x14ac:dyDescent="0.25">
      <c r="A3" s="60"/>
      <c r="B3" s="60"/>
      <c r="C3" s="60"/>
      <c r="D3" s="60"/>
      <c r="E3" s="60"/>
      <c r="F3" s="60"/>
      <c r="G3" s="60"/>
      <c r="H3" s="81"/>
      <c r="I3" s="60"/>
      <c r="J3" s="60"/>
    </row>
    <row r="4" spans="1:10" ht="15.75" x14ac:dyDescent="0.25">
      <c r="A4" s="220" t="s">
        <v>58</v>
      </c>
      <c r="B4" s="221"/>
      <c r="C4" s="221"/>
      <c r="D4" s="221"/>
      <c r="E4" s="221"/>
      <c r="F4" s="221"/>
      <c r="G4" s="221"/>
      <c r="H4" s="221"/>
      <c r="I4" s="221"/>
      <c r="J4" s="221"/>
    </row>
    <row r="5" spans="1:10" ht="10.15" customHeight="1" x14ac:dyDescent="0.25">
      <c r="A5" s="60"/>
      <c r="B5" s="56"/>
      <c r="C5" s="56"/>
      <c r="D5" s="56"/>
      <c r="E5" s="56"/>
      <c r="F5" s="57"/>
      <c r="G5" s="56"/>
      <c r="H5" s="82"/>
      <c r="I5" s="56"/>
      <c r="J5" s="56"/>
    </row>
    <row r="6" spans="1:10" ht="25.5" x14ac:dyDescent="0.25">
      <c r="A6" s="1"/>
      <c r="B6" s="2"/>
      <c r="C6" s="2"/>
      <c r="D6" s="3"/>
      <c r="E6" s="4"/>
      <c r="F6" s="20" t="s">
        <v>141</v>
      </c>
      <c r="G6" s="20" t="s">
        <v>142</v>
      </c>
      <c r="H6" s="20" t="s">
        <v>143</v>
      </c>
      <c r="I6" s="58" t="s">
        <v>78</v>
      </c>
      <c r="J6" s="58" t="s">
        <v>144</v>
      </c>
    </row>
    <row r="7" spans="1:10" x14ac:dyDescent="0.25">
      <c r="A7" s="222" t="s">
        <v>0</v>
      </c>
      <c r="B7" s="223"/>
      <c r="C7" s="223"/>
      <c r="D7" s="223"/>
      <c r="E7" s="224"/>
      <c r="F7" s="83">
        <f>F8+F9</f>
        <v>1947341.7</v>
      </c>
      <c r="G7" s="5">
        <f>G8+G9</f>
        <v>2174383</v>
      </c>
      <c r="H7" s="5">
        <f>H8+H9</f>
        <v>2096600</v>
      </c>
      <c r="I7" s="5">
        <f t="shared" ref="I7:J7" si="0">I8+I9</f>
        <v>2096600</v>
      </c>
      <c r="J7" s="5">
        <f t="shared" si="0"/>
        <v>2096600</v>
      </c>
    </row>
    <row r="8" spans="1:10" x14ac:dyDescent="0.25">
      <c r="A8" s="225" t="s">
        <v>1</v>
      </c>
      <c r="B8" s="226"/>
      <c r="C8" s="226"/>
      <c r="D8" s="226"/>
      <c r="E8" s="227"/>
      <c r="F8" s="84">
        <v>1947341.7</v>
      </c>
      <c r="G8" s="6">
        <v>2174383</v>
      </c>
      <c r="H8" s="6">
        <v>2096600</v>
      </c>
      <c r="I8" s="6">
        <v>2096600</v>
      </c>
      <c r="J8" s="6">
        <v>2096600</v>
      </c>
    </row>
    <row r="9" spans="1:10" x14ac:dyDescent="0.25">
      <c r="A9" s="228" t="s">
        <v>2</v>
      </c>
      <c r="B9" s="229"/>
      <c r="C9" s="229"/>
      <c r="D9" s="229"/>
      <c r="E9" s="230"/>
      <c r="F9" s="84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7" t="s">
        <v>3</v>
      </c>
      <c r="B10" s="8"/>
      <c r="C10" s="8"/>
      <c r="D10" s="8"/>
      <c r="E10" s="8"/>
      <c r="F10" s="83">
        <f>F11+F12</f>
        <v>1947942.4000000001</v>
      </c>
      <c r="G10" s="5">
        <f>G11+G12</f>
        <v>2192706</v>
      </c>
      <c r="H10" s="5">
        <f>H11+H12</f>
        <v>2100600</v>
      </c>
      <c r="I10" s="5">
        <f t="shared" ref="I10:J10" si="1">I11+I12</f>
        <v>2096600</v>
      </c>
      <c r="J10" s="5">
        <f t="shared" si="1"/>
        <v>2096600</v>
      </c>
    </row>
    <row r="11" spans="1:10" x14ac:dyDescent="0.25">
      <c r="A11" s="231" t="s">
        <v>4</v>
      </c>
      <c r="B11" s="232"/>
      <c r="C11" s="232"/>
      <c r="D11" s="232"/>
      <c r="E11" s="233"/>
      <c r="F11" s="84">
        <v>1929623.04</v>
      </c>
      <c r="G11" s="6">
        <v>2148176</v>
      </c>
      <c r="H11" s="6">
        <v>2061100</v>
      </c>
      <c r="I11" s="6">
        <v>2059100</v>
      </c>
      <c r="J11" s="6">
        <v>2059100</v>
      </c>
    </row>
    <row r="12" spans="1:10" x14ac:dyDescent="0.25">
      <c r="A12" s="234" t="s">
        <v>5</v>
      </c>
      <c r="B12" s="235"/>
      <c r="C12" s="235"/>
      <c r="D12" s="235"/>
      <c r="E12" s="236"/>
      <c r="F12" s="85">
        <v>18319.36</v>
      </c>
      <c r="G12" s="9">
        <v>44530</v>
      </c>
      <c r="H12" s="9">
        <v>39500</v>
      </c>
      <c r="I12" s="9">
        <v>37500</v>
      </c>
      <c r="J12" s="9">
        <v>37500</v>
      </c>
    </row>
    <row r="13" spans="1:10" x14ac:dyDescent="0.25">
      <c r="A13" s="199" t="s">
        <v>6</v>
      </c>
      <c r="B13" s="237"/>
      <c r="C13" s="237"/>
      <c r="D13" s="237"/>
      <c r="E13" s="238"/>
      <c r="F13" s="86">
        <f>F7-F10</f>
        <v>-600.70000000018626</v>
      </c>
      <c r="G13" s="10">
        <f>G7-G10</f>
        <v>-18323</v>
      </c>
      <c r="H13" s="10">
        <f>H7-H10</f>
        <v>-4000</v>
      </c>
      <c r="I13" s="10">
        <f t="shared" ref="I13:J13" si="2">I7-I10</f>
        <v>0</v>
      </c>
      <c r="J13" s="10">
        <f t="shared" si="2"/>
        <v>0</v>
      </c>
    </row>
    <row r="14" spans="1:10" ht="15.75" x14ac:dyDescent="0.25">
      <c r="A14" s="239" t="s">
        <v>7</v>
      </c>
      <c r="B14" s="240"/>
      <c r="C14" s="240"/>
      <c r="D14" s="240"/>
      <c r="E14" s="240"/>
      <c r="F14" s="240"/>
      <c r="G14" s="240"/>
      <c r="H14" s="240"/>
      <c r="I14" s="240"/>
      <c r="J14" s="240"/>
    </row>
    <row r="15" spans="1:10" ht="25.5" x14ac:dyDescent="0.25">
      <c r="A15" s="1"/>
      <c r="B15" s="2"/>
      <c r="C15" s="2"/>
      <c r="D15" s="3"/>
      <c r="E15" s="4"/>
      <c r="F15" s="20" t="s">
        <v>141</v>
      </c>
      <c r="G15" s="20" t="s">
        <v>142</v>
      </c>
      <c r="H15" s="20" t="s">
        <v>143</v>
      </c>
      <c r="I15" s="58" t="s">
        <v>78</v>
      </c>
      <c r="J15" s="58" t="s">
        <v>144</v>
      </c>
    </row>
    <row r="16" spans="1:10" x14ac:dyDescent="0.25">
      <c r="A16" s="218" t="s">
        <v>8</v>
      </c>
      <c r="B16" s="241"/>
      <c r="C16" s="241"/>
      <c r="D16" s="241"/>
      <c r="E16" s="242"/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218" t="s">
        <v>9</v>
      </c>
      <c r="B17" s="219"/>
      <c r="C17" s="219"/>
      <c r="D17" s="219"/>
      <c r="E17" s="219"/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199" t="s">
        <v>10</v>
      </c>
      <c r="B18" s="200"/>
      <c r="C18" s="200"/>
      <c r="D18" s="200"/>
      <c r="E18" s="200"/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ht="24" customHeight="1" x14ac:dyDescent="0.25">
      <c r="A19" s="199" t="s">
        <v>12</v>
      </c>
      <c r="B19" s="200"/>
      <c r="C19" s="200"/>
      <c r="D19" s="200"/>
      <c r="E19" s="200"/>
      <c r="F19" s="83">
        <v>-600.70000000000005</v>
      </c>
      <c r="G19" s="5">
        <v>-18323</v>
      </c>
      <c r="H19" s="5">
        <v>-4000</v>
      </c>
      <c r="I19" s="5">
        <v>0</v>
      </c>
      <c r="J19" s="5">
        <v>0</v>
      </c>
    </row>
    <row r="20" spans="1:10" ht="22.15" customHeight="1" x14ac:dyDescent="0.25">
      <c r="A20" s="206" t="s">
        <v>65</v>
      </c>
      <c r="B20" s="207"/>
      <c r="C20" s="207"/>
      <c r="D20" s="207"/>
      <c r="E20" s="207"/>
      <c r="F20" s="207"/>
      <c r="G20" s="207"/>
      <c r="H20" s="207"/>
      <c r="I20" s="207"/>
      <c r="J20" s="207"/>
    </row>
    <row r="21" spans="1:10" ht="25.5" x14ac:dyDescent="0.25">
      <c r="A21" s="1"/>
      <c r="B21" s="2"/>
      <c r="C21" s="2"/>
      <c r="D21" s="3"/>
      <c r="E21" s="4"/>
      <c r="F21" s="20" t="s">
        <v>141</v>
      </c>
      <c r="G21" s="20" t="s">
        <v>142</v>
      </c>
      <c r="H21" s="20" t="s">
        <v>143</v>
      </c>
      <c r="I21" s="58" t="s">
        <v>78</v>
      </c>
      <c r="J21" s="58" t="s">
        <v>144</v>
      </c>
    </row>
    <row r="22" spans="1:10" x14ac:dyDescent="0.25">
      <c r="A22" s="208" t="s">
        <v>67</v>
      </c>
      <c r="B22" s="209"/>
      <c r="C22" s="209"/>
      <c r="D22" s="209"/>
      <c r="E22" s="210"/>
      <c r="F22" s="87">
        <v>6005.36</v>
      </c>
      <c r="G22" s="15">
        <v>18323</v>
      </c>
      <c r="H22" s="15">
        <v>4000</v>
      </c>
      <c r="I22" s="15">
        <v>0</v>
      </c>
      <c r="J22" s="16">
        <v>0</v>
      </c>
    </row>
    <row r="23" spans="1:10" x14ac:dyDescent="0.25">
      <c r="A23" s="201" t="s">
        <v>68</v>
      </c>
      <c r="B23" s="202"/>
      <c r="C23" s="202"/>
      <c r="D23" s="202"/>
      <c r="E23" s="203"/>
      <c r="F23" s="88">
        <v>5404.66</v>
      </c>
      <c r="G23" s="17">
        <v>0</v>
      </c>
      <c r="H23" s="17"/>
      <c r="I23" s="17">
        <v>0</v>
      </c>
      <c r="J23" s="10">
        <v>0</v>
      </c>
    </row>
    <row r="24" spans="1:10" ht="45" customHeight="1" x14ac:dyDescent="0.25">
      <c r="A24" s="214" t="s">
        <v>69</v>
      </c>
      <c r="B24" s="215"/>
      <c r="C24" s="215"/>
      <c r="D24" s="215"/>
      <c r="E24" s="215"/>
      <c r="F24" s="83">
        <f>F13+F18+F22-F23</f>
        <v>-1.8644641386345029E-10</v>
      </c>
      <c r="G24" s="83">
        <f>G13+G18+G22-G23</f>
        <v>0</v>
      </c>
      <c r="H24" s="83">
        <f>H13+H18+H22-H23</f>
        <v>0</v>
      </c>
      <c r="I24" s="83">
        <f>I13+I18+I22-I23</f>
        <v>0</v>
      </c>
      <c r="J24" s="83">
        <f>J13+J18+J22-J23</f>
        <v>0</v>
      </c>
    </row>
    <row r="25" spans="1:10" ht="15.75" x14ac:dyDescent="0.25">
      <c r="A25" s="206" t="s">
        <v>77</v>
      </c>
      <c r="B25" s="207"/>
      <c r="C25" s="207"/>
      <c r="D25" s="207"/>
      <c r="E25" s="207"/>
      <c r="F25" s="207"/>
      <c r="G25" s="207"/>
      <c r="H25" s="207"/>
      <c r="I25" s="207"/>
      <c r="J25" s="207"/>
    </row>
    <row r="26" spans="1:10" ht="18" x14ac:dyDescent="0.25">
      <c r="A26" s="14"/>
      <c r="B26" s="12"/>
      <c r="C26" s="12"/>
      <c r="D26" s="12"/>
      <c r="E26" s="12"/>
      <c r="F26" s="13"/>
      <c r="G26" s="13"/>
      <c r="H26" s="13"/>
      <c r="I26" s="13"/>
      <c r="J26" s="13"/>
    </row>
    <row r="27" spans="1:10" ht="25.5" x14ac:dyDescent="0.25">
      <c r="A27" s="1"/>
      <c r="B27" s="2"/>
      <c r="C27" s="2"/>
      <c r="D27" s="3"/>
      <c r="E27" s="4"/>
      <c r="F27" s="20" t="s">
        <v>141</v>
      </c>
      <c r="G27" s="20" t="s">
        <v>142</v>
      </c>
      <c r="H27" s="20" t="s">
        <v>143</v>
      </c>
      <c r="I27" s="58" t="s">
        <v>78</v>
      </c>
      <c r="J27" s="58" t="s">
        <v>144</v>
      </c>
    </row>
    <row r="28" spans="1:10" x14ac:dyDescent="0.25">
      <c r="A28" s="208" t="s">
        <v>66</v>
      </c>
      <c r="B28" s="209"/>
      <c r="C28" s="209"/>
      <c r="D28" s="209"/>
      <c r="E28" s="210"/>
      <c r="F28" s="87">
        <v>6005.36</v>
      </c>
      <c r="G28" s="15">
        <v>18323</v>
      </c>
      <c r="H28" s="15">
        <v>4000</v>
      </c>
      <c r="I28" s="15"/>
      <c r="J28" s="16"/>
    </row>
    <row r="29" spans="1:10" x14ac:dyDescent="0.25">
      <c r="A29" s="211" t="s">
        <v>11</v>
      </c>
      <c r="B29" s="212"/>
      <c r="C29" s="212"/>
      <c r="D29" s="212"/>
      <c r="E29" s="213"/>
      <c r="F29" s="89">
        <v>6005.36</v>
      </c>
      <c r="G29" s="68">
        <v>18323</v>
      </c>
      <c r="H29" s="68">
        <v>4000</v>
      </c>
      <c r="I29" s="68"/>
      <c r="J29" s="69"/>
    </row>
    <row r="30" spans="1:10" x14ac:dyDescent="0.25">
      <c r="A30" s="204" t="s">
        <v>70</v>
      </c>
      <c r="B30" s="205"/>
      <c r="C30" s="205"/>
      <c r="D30" s="205"/>
      <c r="E30" s="205"/>
      <c r="F30" s="90">
        <v>0</v>
      </c>
      <c r="G30" s="70">
        <v>0</v>
      </c>
      <c r="H30" s="70">
        <v>0</v>
      </c>
      <c r="I30" s="70">
        <v>0</v>
      </c>
      <c r="J30" s="70">
        <v>0</v>
      </c>
    </row>
    <row r="31" spans="1:10" ht="22.5" customHeight="1" x14ac:dyDescent="0.25">
      <c r="A31" s="216" t="s">
        <v>71</v>
      </c>
      <c r="B31" s="217"/>
      <c r="C31" s="217"/>
      <c r="D31" s="217"/>
      <c r="E31" s="217"/>
      <c r="F31" s="83">
        <f>F28-F29+F30</f>
        <v>0</v>
      </c>
      <c r="G31" s="83">
        <f t="shared" ref="G31:J31" si="3">G28-G29+G30</f>
        <v>0</v>
      </c>
      <c r="H31" s="83">
        <f t="shared" si="3"/>
        <v>0</v>
      </c>
      <c r="I31" s="83">
        <f t="shared" si="3"/>
        <v>0</v>
      </c>
      <c r="J31" s="83">
        <f t="shared" si="3"/>
        <v>0</v>
      </c>
    </row>
  </sheetData>
  <mergeCells count="23">
    <mergeCell ref="A31:E31"/>
    <mergeCell ref="A17:E17"/>
    <mergeCell ref="A1:J1"/>
    <mergeCell ref="A2:J2"/>
    <mergeCell ref="A4:J4"/>
    <mergeCell ref="A7:E7"/>
    <mergeCell ref="A8:E8"/>
    <mergeCell ref="A9:E9"/>
    <mergeCell ref="A11:E11"/>
    <mergeCell ref="A12:E12"/>
    <mergeCell ref="A13:E13"/>
    <mergeCell ref="A14:J14"/>
    <mergeCell ref="A16:E16"/>
    <mergeCell ref="A18:E18"/>
    <mergeCell ref="A20:J20"/>
    <mergeCell ref="A22:E22"/>
    <mergeCell ref="A19:E19"/>
    <mergeCell ref="A23:E23"/>
    <mergeCell ref="A30:E30"/>
    <mergeCell ref="A25:J25"/>
    <mergeCell ref="A28:E28"/>
    <mergeCell ref="A29:E29"/>
    <mergeCell ref="A24:E24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view="pageLayout" topLeftCell="A33" zoomScaleNormal="100" workbookViewId="0">
      <selection activeCell="A35" sqref="A35:H75"/>
    </sheetView>
  </sheetViews>
  <sheetFormatPr defaultRowHeight="15" x14ac:dyDescent="0.25"/>
  <cols>
    <col min="1" max="1" width="3.7109375" customWidth="1"/>
    <col min="2" max="2" width="2.85546875" customWidth="1"/>
    <col min="3" max="3" width="23.42578125" style="18" customWidth="1"/>
    <col min="4" max="5" width="10.28515625" customWidth="1"/>
    <col min="6" max="6" width="11.5703125" customWidth="1"/>
    <col min="7" max="8" width="10.28515625" customWidth="1"/>
  </cols>
  <sheetData>
    <row r="1" spans="1:14" ht="44.45" customHeight="1" x14ac:dyDescent="0.25">
      <c r="A1" s="261" t="s">
        <v>145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2.9" customHeight="1" x14ac:dyDescent="0.25">
      <c r="A2" s="239" t="s">
        <v>60</v>
      </c>
      <c r="B2" s="239"/>
      <c r="C2" s="239"/>
      <c r="D2" s="239"/>
      <c r="E2" s="239"/>
      <c r="F2" s="262"/>
    </row>
    <row r="3" spans="1:14" ht="37.15" customHeight="1" x14ac:dyDescent="0.25">
      <c r="A3" s="239" t="s">
        <v>59</v>
      </c>
      <c r="B3" s="240"/>
      <c r="C3" s="240"/>
      <c r="D3" s="240"/>
      <c r="E3" s="240"/>
      <c r="F3" s="240"/>
    </row>
    <row r="4" spans="1:14" ht="22.15" customHeight="1" x14ac:dyDescent="0.25">
      <c r="A4" s="239"/>
      <c r="B4" s="221"/>
      <c r="C4" s="221"/>
      <c r="D4" s="221"/>
      <c r="E4" s="221"/>
      <c r="F4" s="221"/>
      <c r="G4" s="221"/>
      <c r="H4" s="221"/>
    </row>
    <row r="5" spans="1:14" ht="54" customHeight="1" x14ac:dyDescent="0.25">
      <c r="A5" s="249" t="s">
        <v>79</v>
      </c>
      <c r="B5" s="250"/>
      <c r="C5" s="250"/>
      <c r="D5" s="250"/>
      <c r="E5" s="250"/>
      <c r="F5" s="250"/>
      <c r="G5" s="250"/>
      <c r="H5" s="250"/>
    </row>
    <row r="6" spans="1:14" ht="36" x14ac:dyDescent="0.25">
      <c r="A6" s="58" t="s">
        <v>13</v>
      </c>
      <c r="B6" s="72" t="s">
        <v>14</v>
      </c>
      <c r="C6" s="42" t="s">
        <v>16</v>
      </c>
      <c r="D6" s="20" t="s">
        <v>141</v>
      </c>
      <c r="E6" s="20" t="s">
        <v>142</v>
      </c>
      <c r="F6" s="20" t="s">
        <v>143</v>
      </c>
      <c r="G6" s="58" t="s">
        <v>78</v>
      </c>
      <c r="H6" s="58" t="s">
        <v>144</v>
      </c>
    </row>
    <row r="7" spans="1:14" ht="20.25" customHeight="1" x14ac:dyDescent="0.25">
      <c r="A7" s="22">
        <v>6</v>
      </c>
      <c r="B7" s="22"/>
      <c r="C7" s="43" t="s">
        <v>17</v>
      </c>
      <c r="D7" s="95">
        <f>D8+D9+D10+D11+D12+D13</f>
        <v>1947341.6999999997</v>
      </c>
      <c r="E7" s="24">
        <f t="shared" ref="E7:H7" si="0">E8+E9+E10+E11+E12+E13</f>
        <v>2174383</v>
      </c>
      <c r="F7" s="24">
        <f t="shared" si="0"/>
        <v>2096600</v>
      </c>
      <c r="G7" s="24">
        <f t="shared" si="0"/>
        <v>2096600</v>
      </c>
      <c r="H7" s="24">
        <f t="shared" si="0"/>
        <v>2096600</v>
      </c>
    </row>
    <row r="8" spans="1:14" ht="24.95" customHeight="1" x14ac:dyDescent="0.25">
      <c r="A8" s="25"/>
      <c r="B8" s="25">
        <v>63</v>
      </c>
      <c r="C8" s="36" t="s">
        <v>18</v>
      </c>
      <c r="D8" s="98">
        <v>1571667.63</v>
      </c>
      <c r="E8" s="27">
        <v>1706050</v>
      </c>
      <c r="F8" s="27">
        <v>1692100</v>
      </c>
      <c r="G8" s="27">
        <v>1692100</v>
      </c>
      <c r="H8" s="27">
        <v>1692100</v>
      </c>
      <c r="I8" s="28"/>
      <c r="J8" s="28"/>
      <c r="K8" s="28"/>
      <c r="L8" s="28"/>
      <c r="M8" s="28"/>
      <c r="N8" s="28"/>
    </row>
    <row r="9" spans="1:14" ht="20.25" customHeight="1" x14ac:dyDescent="0.25">
      <c r="A9" s="29"/>
      <c r="B9" s="30">
        <v>64</v>
      </c>
      <c r="C9" s="36" t="s">
        <v>45</v>
      </c>
      <c r="D9" s="98">
        <v>0.06</v>
      </c>
      <c r="E9" s="27">
        <v>1</v>
      </c>
      <c r="F9" s="27">
        <v>0</v>
      </c>
      <c r="G9" s="27">
        <v>0</v>
      </c>
      <c r="H9" s="27">
        <v>0</v>
      </c>
      <c r="I9" s="28"/>
      <c r="J9" s="28"/>
      <c r="K9" s="28"/>
      <c r="L9" s="28"/>
      <c r="M9" s="28"/>
      <c r="N9" s="28"/>
    </row>
    <row r="10" spans="1:14" ht="24.95" customHeight="1" x14ac:dyDescent="0.25">
      <c r="A10" s="29"/>
      <c r="B10" s="30">
        <v>65</v>
      </c>
      <c r="C10" s="36" t="s">
        <v>19</v>
      </c>
      <c r="D10" s="98">
        <v>61490.71</v>
      </c>
      <c r="E10" s="27">
        <v>72874</v>
      </c>
      <c r="F10" s="27">
        <v>75000</v>
      </c>
      <c r="G10" s="27">
        <v>75000</v>
      </c>
      <c r="H10" s="27">
        <v>75000</v>
      </c>
      <c r="I10" s="28"/>
      <c r="J10" s="28"/>
      <c r="K10" s="28"/>
      <c r="L10" s="28"/>
      <c r="M10" s="28"/>
      <c r="N10" s="28"/>
    </row>
    <row r="11" spans="1:14" ht="24.95" customHeight="1" x14ac:dyDescent="0.25">
      <c r="A11" s="25"/>
      <c r="B11" s="25">
        <v>66</v>
      </c>
      <c r="C11" s="36" t="s">
        <v>20</v>
      </c>
      <c r="D11" s="98">
        <v>22025.4</v>
      </c>
      <c r="E11" s="27">
        <v>29493</v>
      </c>
      <c r="F11" s="27">
        <v>29500</v>
      </c>
      <c r="G11" s="27">
        <v>29500</v>
      </c>
      <c r="H11" s="27">
        <v>29500</v>
      </c>
      <c r="I11" s="28"/>
      <c r="J11" s="28"/>
      <c r="K11" s="28"/>
      <c r="L11" s="28"/>
      <c r="M11" s="28"/>
      <c r="N11" s="28"/>
    </row>
    <row r="12" spans="1:14" ht="24.95" customHeight="1" x14ac:dyDescent="0.25">
      <c r="A12" s="29"/>
      <c r="B12" s="30">
        <v>67</v>
      </c>
      <c r="C12" s="91" t="s">
        <v>23</v>
      </c>
      <c r="D12" s="98">
        <v>292157.90000000002</v>
      </c>
      <c r="E12" s="27">
        <v>365965</v>
      </c>
      <c r="F12" s="27">
        <v>300000</v>
      </c>
      <c r="G12" s="27">
        <v>300000</v>
      </c>
      <c r="H12" s="27">
        <v>300000</v>
      </c>
      <c r="I12" s="28"/>
      <c r="J12" s="28"/>
      <c r="K12" s="28"/>
      <c r="L12" s="28"/>
      <c r="M12" s="28"/>
      <c r="N12" s="28"/>
    </row>
    <row r="13" spans="1:14" ht="20.25" customHeight="1" x14ac:dyDescent="0.25">
      <c r="A13" s="32">
        <v>7</v>
      </c>
      <c r="B13" s="25"/>
      <c r="C13" s="92" t="s">
        <v>24</v>
      </c>
      <c r="D13" s="99">
        <f t="shared" ref="D13:F13" si="1">D14</f>
        <v>0</v>
      </c>
      <c r="E13" s="33">
        <f t="shared" si="1"/>
        <v>0</v>
      </c>
      <c r="F13" s="33">
        <f t="shared" si="1"/>
        <v>0</v>
      </c>
      <c r="G13" s="33">
        <f t="shared" ref="G13:H13" si="2">G14</f>
        <v>0</v>
      </c>
      <c r="H13" s="33">
        <f t="shared" si="2"/>
        <v>0</v>
      </c>
      <c r="I13" s="28"/>
      <c r="J13" s="28"/>
      <c r="K13" s="28"/>
      <c r="L13" s="28"/>
      <c r="M13" s="28"/>
      <c r="N13" s="28"/>
    </row>
    <row r="14" spans="1:14" ht="24.95" customHeight="1" x14ac:dyDescent="0.25">
      <c r="A14" s="26"/>
      <c r="B14" s="25">
        <v>72</v>
      </c>
      <c r="C14" s="47" t="s">
        <v>25</v>
      </c>
      <c r="D14" s="98">
        <v>0</v>
      </c>
      <c r="E14" s="27">
        <v>0</v>
      </c>
      <c r="F14" s="27">
        <v>0</v>
      </c>
      <c r="G14" s="27">
        <v>0</v>
      </c>
      <c r="H14" s="27">
        <v>0</v>
      </c>
      <c r="I14" s="28"/>
      <c r="J14" s="28"/>
      <c r="K14" s="28"/>
      <c r="L14" s="28"/>
      <c r="M14" s="28"/>
      <c r="N14" s="28"/>
    </row>
    <row r="15" spans="1:14" ht="36" customHeight="1" x14ac:dyDescent="0.25">
      <c r="A15" s="251" t="s">
        <v>46</v>
      </c>
      <c r="B15" s="252"/>
      <c r="C15" s="252"/>
      <c r="D15" s="252"/>
      <c r="E15" s="252"/>
      <c r="F15" s="252"/>
      <c r="G15" s="252"/>
      <c r="H15" s="253"/>
      <c r="I15" s="35"/>
      <c r="J15" s="35"/>
      <c r="K15" s="35"/>
      <c r="L15" s="35"/>
      <c r="M15" s="35"/>
      <c r="N15" s="35"/>
    </row>
    <row r="16" spans="1:14" ht="56.25" x14ac:dyDescent="0.25">
      <c r="A16" s="58" t="s">
        <v>13</v>
      </c>
      <c r="B16" s="59" t="s">
        <v>14</v>
      </c>
      <c r="C16" s="42" t="s">
        <v>16</v>
      </c>
      <c r="D16" s="20" t="s">
        <v>141</v>
      </c>
      <c r="E16" s="20" t="s">
        <v>142</v>
      </c>
      <c r="F16" s="20" t="s">
        <v>143</v>
      </c>
      <c r="G16" s="58" t="s">
        <v>78</v>
      </c>
      <c r="H16" s="58" t="s">
        <v>144</v>
      </c>
    </row>
    <row r="17" spans="1:14" ht="20.25" customHeight="1" x14ac:dyDescent="0.25">
      <c r="A17" s="32">
        <v>9</v>
      </c>
      <c r="B17" s="25"/>
      <c r="C17" s="41" t="s">
        <v>26</v>
      </c>
      <c r="D17" s="99">
        <f>SUM(D18)</f>
        <v>6005.36</v>
      </c>
      <c r="E17" s="33">
        <f>SUM(E18)</f>
        <v>18323</v>
      </c>
      <c r="F17" s="33">
        <f>SUM(F18)</f>
        <v>4000</v>
      </c>
      <c r="G17" s="33">
        <f t="shared" ref="G17:H17" si="3">SUM(G18)</f>
        <v>0</v>
      </c>
      <c r="H17" s="33">
        <f t="shared" si="3"/>
        <v>0</v>
      </c>
      <c r="I17" s="28"/>
      <c r="J17" s="28"/>
      <c r="K17" s="28"/>
      <c r="L17" s="28"/>
      <c r="M17" s="28"/>
      <c r="N17" s="28"/>
    </row>
    <row r="18" spans="1:14" ht="24.95" customHeight="1" x14ac:dyDescent="0.25">
      <c r="A18" s="26"/>
      <c r="B18" s="25">
        <v>92</v>
      </c>
      <c r="C18" s="36" t="s">
        <v>63</v>
      </c>
      <c r="D18" s="98">
        <v>6005.36</v>
      </c>
      <c r="E18" s="27">
        <v>18323</v>
      </c>
      <c r="F18" s="27">
        <v>4000</v>
      </c>
      <c r="G18" s="27">
        <v>0</v>
      </c>
      <c r="H18" s="27">
        <v>0</v>
      </c>
      <c r="I18" s="28"/>
      <c r="J18" s="28"/>
      <c r="K18" s="28"/>
      <c r="L18" s="28"/>
      <c r="M18" s="28"/>
      <c r="N18" s="28"/>
    </row>
    <row r="19" spans="1:14" ht="34.5" customHeight="1" x14ac:dyDescent="0.25">
      <c r="A19" s="258" t="s">
        <v>82</v>
      </c>
      <c r="B19" s="259"/>
      <c r="C19" s="260"/>
      <c r="D19" s="102">
        <f>D7+D17</f>
        <v>1953347.0599999998</v>
      </c>
      <c r="E19" s="102">
        <f>E7+E17</f>
        <v>2192706</v>
      </c>
      <c r="F19" s="102">
        <f>F7+F17</f>
        <v>2100600</v>
      </c>
      <c r="G19" s="102">
        <f>G7+G17</f>
        <v>2096600</v>
      </c>
      <c r="H19" s="102">
        <f>H7+H17</f>
        <v>2096600</v>
      </c>
    </row>
    <row r="20" spans="1:14" ht="144.75" customHeight="1" x14ac:dyDescent="0.25">
      <c r="A20" s="77"/>
      <c r="B20" s="78"/>
      <c r="C20" s="79"/>
      <c r="D20" s="80"/>
      <c r="E20" s="80"/>
      <c r="F20" s="80"/>
      <c r="G20" s="80"/>
      <c r="H20" s="80"/>
      <c r="I20" s="28"/>
      <c r="J20" s="28"/>
      <c r="K20" s="28"/>
      <c r="L20" s="28"/>
      <c r="M20" s="28"/>
      <c r="N20" s="28"/>
    </row>
    <row r="21" spans="1:14" ht="48.75" customHeight="1" x14ac:dyDescent="0.25">
      <c r="A21" s="254" t="s">
        <v>80</v>
      </c>
      <c r="B21" s="255"/>
      <c r="C21" s="255"/>
      <c r="D21" s="255"/>
      <c r="E21" s="255"/>
      <c r="F21" s="255"/>
      <c r="G21" s="255"/>
      <c r="H21" s="255"/>
    </row>
    <row r="22" spans="1:14" ht="47.25" customHeight="1" x14ac:dyDescent="0.25">
      <c r="A22" s="76" t="s">
        <v>13</v>
      </c>
      <c r="B22" s="59" t="s">
        <v>14</v>
      </c>
      <c r="C22" s="42" t="s">
        <v>28</v>
      </c>
      <c r="D22" s="20" t="s">
        <v>141</v>
      </c>
      <c r="E22" s="20" t="s">
        <v>142</v>
      </c>
      <c r="F22" s="20" t="s">
        <v>143</v>
      </c>
      <c r="G22" s="58" t="s">
        <v>78</v>
      </c>
      <c r="H22" s="58" t="s">
        <v>144</v>
      </c>
    </row>
    <row r="23" spans="1:14" ht="27.6" customHeight="1" x14ac:dyDescent="0.25">
      <c r="A23" s="256" t="s">
        <v>83</v>
      </c>
      <c r="B23" s="257"/>
      <c r="C23" s="257"/>
      <c r="D23" s="97">
        <f>D24+D30</f>
        <v>1947942.4</v>
      </c>
      <c r="E23" s="71">
        <f>E24+E30</f>
        <v>2192706</v>
      </c>
      <c r="F23" s="71">
        <f>F24+F30</f>
        <v>2100600</v>
      </c>
      <c r="G23" s="71">
        <f>G24+G30</f>
        <v>2096600</v>
      </c>
      <c r="H23" s="71">
        <f>H24+H30</f>
        <v>2096600</v>
      </c>
    </row>
    <row r="24" spans="1:14" ht="14.1" customHeight="1" x14ac:dyDescent="0.25">
      <c r="A24" s="22">
        <v>3</v>
      </c>
      <c r="B24" s="22"/>
      <c r="C24" s="43" t="s">
        <v>27</v>
      </c>
      <c r="D24" s="95">
        <f>SUM(D25+D26+D27+D28+D29)</f>
        <v>1929623.0399999998</v>
      </c>
      <c r="E24" s="24">
        <f t="shared" ref="E24:H24" si="4">SUM(E25+E26+E27+E28+E29)</f>
        <v>2148176</v>
      </c>
      <c r="F24" s="24">
        <f t="shared" si="4"/>
        <v>2061100</v>
      </c>
      <c r="G24" s="24">
        <f t="shared" si="4"/>
        <v>2059100</v>
      </c>
      <c r="H24" s="24">
        <f t="shared" si="4"/>
        <v>2059100</v>
      </c>
    </row>
    <row r="25" spans="1:14" ht="14.1" customHeight="1" x14ac:dyDescent="0.25">
      <c r="A25" s="22"/>
      <c r="B25" s="34">
        <v>31</v>
      </c>
      <c r="C25" s="93" t="s">
        <v>29</v>
      </c>
      <c r="D25" s="96">
        <v>1603328.45</v>
      </c>
      <c r="E25" s="48">
        <v>1795450</v>
      </c>
      <c r="F25" s="48">
        <v>1795550</v>
      </c>
      <c r="G25" s="48">
        <v>1795550</v>
      </c>
      <c r="H25" s="48">
        <v>1795550</v>
      </c>
    </row>
    <row r="26" spans="1:14" ht="14.1" customHeight="1" x14ac:dyDescent="0.25">
      <c r="A26" s="38"/>
      <c r="B26" s="37">
        <v>32</v>
      </c>
      <c r="C26" s="94" t="s">
        <v>31</v>
      </c>
      <c r="D26" s="96">
        <v>280854.62</v>
      </c>
      <c r="E26" s="48">
        <v>307369</v>
      </c>
      <c r="F26" s="48">
        <v>245650</v>
      </c>
      <c r="G26" s="48">
        <v>244650</v>
      </c>
      <c r="H26" s="48">
        <v>244650</v>
      </c>
    </row>
    <row r="27" spans="1:14" ht="14.1" customHeight="1" x14ac:dyDescent="0.25">
      <c r="A27" s="38"/>
      <c r="B27" s="37">
        <v>34</v>
      </c>
      <c r="C27" s="94" t="s">
        <v>32</v>
      </c>
      <c r="D27" s="96">
        <v>2108.38</v>
      </c>
      <c r="E27" s="48">
        <v>343</v>
      </c>
      <c r="F27" s="48">
        <v>0</v>
      </c>
      <c r="G27" s="48">
        <v>0</v>
      </c>
      <c r="H27" s="48">
        <v>0</v>
      </c>
    </row>
    <row r="28" spans="1:14" ht="16.5" customHeight="1" x14ac:dyDescent="0.25">
      <c r="A28" s="38"/>
      <c r="B28" s="37">
        <v>37</v>
      </c>
      <c r="C28" s="193" t="s">
        <v>72</v>
      </c>
      <c r="D28" s="96">
        <v>42413.59</v>
      </c>
      <c r="E28" s="48">
        <v>44100</v>
      </c>
      <c r="F28" s="48">
        <v>17000</v>
      </c>
      <c r="G28" s="48">
        <v>17000</v>
      </c>
      <c r="H28" s="48">
        <v>17000</v>
      </c>
    </row>
    <row r="29" spans="1:14" ht="14.1" customHeight="1" x14ac:dyDescent="0.25">
      <c r="A29" s="38"/>
      <c r="B29" s="37">
        <v>38</v>
      </c>
      <c r="C29" s="94" t="s">
        <v>73</v>
      </c>
      <c r="D29" s="96">
        <v>918</v>
      </c>
      <c r="E29" s="48">
        <v>914</v>
      </c>
      <c r="F29" s="48">
        <v>2900</v>
      </c>
      <c r="G29" s="48">
        <v>1900</v>
      </c>
      <c r="H29" s="48">
        <v>1900</v>
      </c>
    </row>
    <row r="30" spans="1:14" ht="14.1" customHeight="1" x14ac:dyDescent="0.25">
      <c r="A30" s="39">
        <v>4</v>
      </c>
      <c r="B30" s="40"/>
      <c r="C30" s="45" t="s">
        <v>5</v>
      </c>
      <c r="D30" s="95">
        <f>D31</f>
        <v>18319.36</v>
      </c>
      <c r="E30" s="24">
        <f>E31</f>
        <v>44530</v>
      </c>
      <c r="F30" s="24">
        <f>F31</f>
        <v>39500</v>
      </c>
      <c r="G30" s="24">
        <f>G31</f>
        <v>37500</v>
      </c>
      <c r="H30" s="24">
        <f>H31</f>
        <v>37500</v>
      </c>
    </row>
    <row r="31" spans="1:14" ht="14.1" customHeight="1" x14ac:dyDescent="0.25">
      <c r="A31" s="22"/>
      <c r="B31" s="34">
        <v>42</v>
      </c>
      <c r="C31" s="46" t="s">
        <v>49</v>
      </c>
      <c r="D31" s="96">
        <v>18319.36</v>
      </c>
      <c r="E31" s="48">
        <v>44530</v>
      </c>
      <c r="F31" s="48">
        <v>39500</v>
      </c>
      <c r="G31" s="48">
        <v>37500</v>
      </c>
      <c r="H31" s="48">
        <v>37500</v>
      </c>
    </row>
    <row r="32" spans="1:14" ht="409.5" customHeight="1" x14ac:dyDescent="0.25">
      <c r="A32" s="194"/>
      <c r="B32" s="195"/>
      <c r="C32" s="196"/>
      <c r="D32" s="197"/>
      <c r="E32" s="198"/>
      <c r="F32" s="198"/>
      <c r="G32" s="198"/>
      <c r="H32" s="198"/>
    </row>
    <row r="33" spans="1:8" ht="33" customHeight="1" x14ac:dyDescent="0.25">
      <c r="A33" s="243" t="s">
        <v>151</v>
      </c>
      <c r="B33" s="243"/>
      <c r="C33" s="243"/>
      <c r="D33" s="243"/>
      <c r="E33" s="243"/>
      <c r="F33" s="243"/>
      <c r="G33" s="243"/>
      <c r="H33" s="243"/>
    </row>
    <row r="34" spans="1:8" ht="56.25" x14ac:dyDescent="0.25">
      <c r="A34" s="76" t="s">
        <v>13</v>
      </c>
      <c r="B34" s="59" t="s">
        <v>14</v>
      </c>
      <c r="C34" s="42" t="s">
        <v>28</v>
      </c>
      <c r="D34" s="20" t="s">
        <v>141</v>
      </c>
      <c r="E34" s="20" t="s">
        <v>142</v>
      </c>
      <c r="F34" s="20" t="s">
        <v>143</v>
      </c>
      <c r="G34" s="58" t="s">
        <v>78</v>
      </c>
      <c r="H34" s="58" t="s">
        <v>144</v>
      </c>
    </row>
    <row r="35" spans="1:8" ht="33" customHeight="1" x14ac:dyDescent="0.25">
      <c r="A35" s="249" t="s">
        <v>151</v>
      </c>
      <c r="B35" s="250"/>
      <c r="C35" s="250"/>
      <c r="D35" s="250"/>
      <c r="E35" s="250"/>
      <c r="F35" s="250"/>
      <c r="G35" s="250"/>
      <c r="H35" s="250"/>
    </row>
    <row r="36" spans="1:8" ht="56.25" x14ac:dyDescent="0.25">
      <c r="A36" s="76" t="s">
        <v>13</v>
      </c>
      <c r="B36" s="59" t="s">
        <v>14</v>
      </c>
      <c r="C36" s="42" t="s">
        <v>28</v>
      </c>
      <c r="D36" s="20" t="s">
        <v>141</v>
      </c>
      <c r="E36" s="20" t="s">
        <v>142</v>
      </c>
      <c r="F36" s="20" t="s">
        <v>143</v>
      </c>
      <c r="G36" s="58" t="s">
        <v>78</v>
      </c>
      <c r="H36" s="58" t="s">
        <v>144</v>
      </c>
    </row>
    <row r="37" spans="1:8" ht="27.6" customHeight="1" x14ac:dyDescent="0.25">
      <c r="A37" s="244" t="s">
        <v>50</v>
      </c>
      <c r="B37" s="244"/>
      <c r="C37" s="244"/>
      <c r="D37" s="102">
        <f>D38+D41+D43+D45+D49+D51</f>
        <v>1947341.7</v>
      </c>
      <c r="E37" s="102">
        <f>E38+E41+E43+E45+E49+E51</f>
        <v>2174383</v>
      </c>
      <c r="F37" s="73">
        <f t="shared" ref="F37:H37" si="5">F38+F41+F43+F45+F49+F51</f>
        <v>2096600</v>
      </c>
      <c r="G37" s="73">
        <f t="shared" si="5"/>
        <v>2096600</v>
      </c>
      <c r="H37" s="73">
        <f t="shared" si="5"/>
        <v>2096600</v>
      </c>
    </row>
    <row r="38" spans="1:8" ht="14.45" customHeight="1" x14ac:dyDescent="0.25">
      <c r="A38" s="65">
        <v>1</v>
      </c>
      <c r="B38" s="245" t="s">
        <v>44</v>
      </c>
      <c r="C38" s="246"/>
      <c r="D38" s="101">
        <f>D39+D40</f>
        <v>292157.90000000002</v>
      </c>
      <c r="E38" s="67">
        <f t="shared" ref="E38" si="6">E39+E40</f>
        <v>260965</v>
      </c>
      <c r="F38" s="67">
        <f t="shared" ref="F38:H38" si="7">F39+F40</f>
        <v>201242</v>
      </c>
      <c r="G38" s="67">
        <f t="shared" si="7"/>
        <v>201242</v>
      </c>
      <c r="H38" s="67">
        <f t="shared" si="7"/>
        <v>201242</v>
      </c>
    </row>
    <row r="39" spans="1:8" ht="14.45" customHeight="1" x14ac:dyDescent="0.25">
      <c r="A39" s="61">
        <v>12</v>
      </c>
      <c r="B39" s="247" t="s">
        <v>75</v>
      </c>
      <c r="C39" s="248"/>
      <c r="D39" s="100">
        <v>77873.58</v>
      </c>
      <c r="E39" s="64">
        <v>98900</v>
      </c>
      <c r="F39" s="64">
        <v>102000</v>
      </c>
      <c r="G39" s="64">
        <v>102000</v>
      </c>
      <c r="H39" s="64">
        <v>102000</v>
      </c>
    </row>
    <row r="40" spans="1:8" ht="14.45" customHeight="1" x14ac:dyDescent="0.25">
      <c r="A40" s="61">
        <v>11</v>
      </c>
      <c r="B40" s="247" t="s">
        <v>76</v>
      </c>
      <c r="C40" s="248"/>
      <c r="D40" s="100">
        <v>214284.32</v>
      </c>
      <c r="E40" s="64">
        <v>162065</v>
      </c>
      <c r="F40" s="64">
        <v>99242</v>
      </c>
      <c r="G40" s="64">
        <v>99242</v>
      </c>
      <c r="H40" s="64">
        <v>99242</v>
      </c>
    </row>
    <row r="41" spans="1:8" ht="14.45" customHeight="1" x14ac:dyDescent="0.25">
      <c r="A41" s="65">
        <v>3</v>
      </c>
      <c r="B41" s="245" t="s">
        <v>21</v>
      </c>
      <c r="C41" s="246"/>
      <c r="D41" s="101">
        <f>D42</f>
        <v>19840.759999999998</v>
      </c>
      <c r="E41" s="67">
        <f>E42</f>
        <v>27994</v>
      </c>
      <c r="F41" s="67">
        <f>F42</f>
        <v>28000</v>
      </c>
      <c r="G41" s="67">
        <f t="shared" ref="G41:H41" si="8">G42</f>
        <v>28000</v>
      </c>
      <c r="H41" s="67">
        <f t="shared" si="8"/>
        <v>28000</v>
      </c>
    </row>
    <row r="42" spans="1:8" ht="14.45" customHeight="1" x14ac:dyDescent="0.25">
      <c r="A42" s="61">
        <v>31</v>
      </c>
      <c r="B42" s="247" t="s">
        <v>21</v>
      </c>
      <c r="C42" s="248"/>
      <c r="D42" s="100">
        <v>19840.759999999998</v>
      </c>
      <c r="E42" s="64">
        <v>27994</v>
      </c>
      <c r="F42" s="64">
        <v>28000</v>
      </c>
      <c r="G42" s="64">
        <v>28000</v>
      </c>
      <c r="H42" s="64">
        <v>28000</v>
      </c>
    </row>
    <row r="43" spans="1:8" ht="14.45" customHeight="1" x14ac:dyDescent="0.25">
      <c r="A43" s="65">
        <v>4</v>
      </c>
      <c r="B43" s="245" t="s">
        <v>30</v>
      </c>
      <c r="C43" s="246"/>
      <c r="D43" s="101">
        <f>D44</f>
        <v>61490.71</v>
      </c>
      <c r="E43" s="67">
        <f>E44</f>
        <v>72874</v>
      </c>
      <c r="F43" s="67">
        <f>F44</f>
        <v>75000</v>
      </c>
      <c r="G43" s="67">
        <f t="shared" ref="G43:H43" si="9">G44</f>
        <v>75000</v>
      </c>
      <c r="H43" s="67">
        <f t="shared" si="9"/>
        <v>75000</v>
      </c>
    </row>
    <row r="44" spans="1:8" ht="14.45" customHeight="1" x14ac:dyDescent="0.25">
      <c r="A44" s="61">
        <v>43</v>
      </c>
      <c r="B44" s="247" t="s">
        <v>30</v>
      </c>
      <c r="C44" s="248"/>
      <c r="D44" s="100">
        <v>61490.71</v>
      </c>
      <c r="E44" s="64">
        <v>72874</v>
      </c>
      <c r="F44" s="64">
        <v>75000</v>
      </c>
      <c r="G44" s="64">
        <v>75000</v>
      </c>
      <c r="H44" s="64">
        <v>75000</v>
      </c>
    </row>
    <row r="45" spans="1:8" ht="14.45" customHeight="1" x14ac:dyDescent="0.25">
      <c r="A45" s="65">
        <v>5</v>
      </c>
      <c r="B45" s="245" t="s">
        <v>51</v>
      </c>
      <c r="C45" s="246"/>
      <c r="D45" s="102">
        <f>D47+D48</f>
        <v>1571667.63</v>
      </c>
      <c r="E45" s="67">
        <f>E46+E47+E48</f>
        <v>1811050</v>
      </c>
      <c r="F45" s="67">
        <f t="shared" ref="F45:H45" si="10">F46+F47+F48</f>
        <v>1790858</v>
      </c>
      <c r="G45" s="67">
        <f t="shared" si="10"/>
        <v>1790858</v>
      </c>
      <c r="H45" s="67">
        <f t="shared" si="10"/>
        <v>1790858</v>
      </c>
    </row>
    <row r="46" spans="1:8" ht="14.45" customHeight="1" x14ac:dyDescent="0.25">
      <c r="A46" s="61">
        <v>50</v>
      </c>
      <c r="B46" s="247" t="s">
        <v>84</v>
      </c>
      <c r="C46" s="248"/>
      <c r="D46" s="103">
        <v>0</v>
      </c>
      <c r="E46" s="64">
        <v>105000</v>
      </c>
      <c r="F46" s="64">
        <v>98758</v>
      </c>
      <c r="G46" s="64">
        <v>98758</v>
      </c>
      <c r="H46" s="64">
        <v>98758</v>
      </c>
    </row>
    <row r="47" spans="1:8" ht="14.45" customHeight="1" x14ac:dyDescent="0.25">
      <c r="A47" s="61">
        <v>50</v>
      </c>
      <c r="B47" s="247" t="s">
        <v>85</v>
      </c>
      <c r="C47" s="248"/>
      <c r="D47" s="103">
        <v>1571617.63</v>
      </c>
      <c r="E47" s="64">
        <v>1705980</v>
      </c>
      <c r="F47" s="64">
        <v>1692000</v>
      </c>
      <c r="G47" s="64">
        <v>1692000</v>
      </c>
      <c r="H47" s="64">
        <v>1692000</v>
      </c>
    </row>
    <row r="48" spans="1:8" ht="14.45" customHeight="1" x14ac:dyDescent="0.25">
      <c r="A48" s="61">
        <v>52</v>
      </c>
      <c r="B48" s="247" t="s">
        <v>52</v>
      </c>
      <c r="C48" s="248"/>
      <c r="D48" s="100">
        <v>50</v>
      </c>
      <c r="E48" s="64">
        <v>70</v>
      </c>
      <c r="F48" s="64">
        <v>100</v>
      </c>
      <c r="G48" s="64">
        <v>100</v>
      </c>
      <c r="H48" s="64">
        <v>100</v>
      </c>
    </row>
    <row r="49" spans="1:8" ht="14.45" customHeight="1" x14ac:dyDescent="0.25">
      <c r="A49" s="65">
        <v>6</v>
      </c>
      <c r="B49" s="245" t="s">
        <v>22</v>
      </c>
      <c r="C49" s="246"/>
      <c r="D49" s="101">
        <f>D50</f>
        <v>2184.6999999999998</v>
      </c>
      <c r="E49" s="67">
        <f>E50</f>
        <v>1500</v>
      </c>
      <c r="F49" s="67">
        <f>F50</f>
        <v>1500</v>
      </c>
      <c r="G49" s="67">
        <f t="shared" ref="G49:H49" si="11">G50</f>
        <v>1500</v>
      </c>
      <c r="H49" s="67">
        <f t="shared" si="11"/>
        <v>1500</v>
      </c>
    </row>
    <row r="50" spans="1:8" ht="14.45" customHeight="1" x14ac:dyDescent="0.25">
      <c r="A50" s="61">
        <v>61</v>
      </c>
      <c r="B50" s="247" t="s">
        <v>22</v>
      </c>
      <c r="C50" s="248"/>
      <c r="D50" s="100">
        <v>2184.6999999999998</v>
      </c>
      <c r="E50" s="64">
        <v>1500</v>
      </c>
      <c r="F50" s="64">
        <v>1500</v>
      </c>
      <c r="G50" s="64">
        <v>1500</v>
      </c>
      <c r="H50" s="64">
        <v>1500</v>
      </c>
    </row>
    <row r="51" spans="1:8" ht="14.45" customHeight="1" x14ac:dyDescent="0.25">
      <c r="A51" s="65">
        <v>7</v>
      </c>
      <c r="B51" s="263" t="s">
        <v>53</v>
      </c>
      <c r="C51" s="264"/>
      <c r="D51" s="101">
        <f>D52</f>
        <v>0</v>
      </c>
      <c r="E51" s="67">
        <f>E52</f>
        <v>0</v>
      </c>
      <c r="F51" s="67">
        <f>F52</f>
        <v>0</v>
      </c>
      <c r="G51" s="67">
        <f t="shared" ref="G51:H51" si="12">G52</f>
        <v>0</v>
      </c>
      <c r="H51" s="67">
        <f t="shared" si="12"/>
        <v>0</v>
      </c>
    </row>
    <row r="52" spans="1:8" ht="14.45" customHeight="1" x14ac:dyDescent="0.25">
      <c r="A52" s="61">
        <v>71</v>
      </c>
      <c r="B52" s="265" t="s">
        <v>53</v>
      </c>
      <c r="C52" s="266"/>
      <c r="D52" s="100">
        <v>0</v>
      </c>
      <c r="E52" s="64">
        <v>0</v>
      </c>
      <c r="F52" s="64">
        <v>0</v>
      </c>
      <c r="G52" s="64">
        <v>0</v>
      </c>
      <c r="H52" s="64">
        <v>0</v>
      </c>
    </row>
    <row r="53" spans="1:8" ht="14.45" customHeight="1" x14ac:dyDescent="0.25">
      <c r="A53" s="65">
        <v>9</v>
      </c>
      <c r="B53" s="245" t="s">
        <v>54</v>
      </c>
      <c r="C53" s="246"/>
      <c r="D53" s="101">
        <f t="shared" ref="D53:H53" si="13">SUM(D54:D57)</f>
        <v>6005.36</v>
      </c>
      <c r="E53" s="67">
        <f t="shared" ref="E53" si="14">SUM(E54:E57)</f>
        <v>18323</v>
      </c>
      <c r="F53" s="67">
        <f t="shared" si="13"/>
        <v>4000</v>
      </c>
      <c r="G53" s="67">
        <f t="shared" si="13"/>
        <v>0</v>
      </c>
      <c r="H53" s="67">
        <f t="shared" si="13"/>
        <v>0</v>
      </c>
    </row>
    <row r="54" spans="1:8" ht="14.45" customHeight="1" x14ac:dyDescent="0.25">
      <c r="A54" s="61">
        <v>93</v>
      </c>
      <c r="B54" s="247" t="s">
        <v>48</v>
      </c>
      <c r="C54" s="248"/>
      <c r="D54" s="100">
        <v>3168.93</v>
      </c>
      <c r="E54" s="64">
        <v>15816</v>
      </c>
      <c r="F54" s="64">
        <v>2000</v>
      </c>
      <c r="G54" s="64">
        <v>0</v>
      </c>
      <c r="H54" s="64">
        <v>0</v>
      </c>
    </row>
    <row r="55" spans="1:8" ht="14.45" customHeight="1" x14ac:dyDescent="0.25">
      <c r="A55" s="61">
        <v>94</v>
      </c>
      <c r="B55" s="247" t="s">
        <v>55</v>
      </c>
      <c r="C55" s="248"/>
      <c r="D55" s="100">
        <v>0</v>
      </c>
      <c r="E55" s="64">
        <v>126</v>
      </c>
      <c r="F55" s="64">
        <v>0</v>
      </c>
      <c r="G55" s="64">
        <v>0</v>
      </c>
      <c r="H55" s="64">
        <v>0</v>
      </c>
    </row>
    <row r="56" spans="1:8" ht="14.45" customHeight="1" x14ac:dyDescent="0.25">
      <c r="A56" s="61">
        <v>95</v>
      </c>
      <c r="B56" s="247" t="s">
        <v>64</v>
      </c>
      <c r="C56" s="248"/>
      <c r="D56" s="100">
        <v>1992.53</v>
      </c>
      <c r="E56" s="64">
        <v>1693</v>
      </c>
      <c r="F56" s="64">
        <v>1000</v>
      </c>
      <c r="G56" s="64">
        <v>0</v>
      </c>
      <c r="H56" s="64">
        <v>0</v>
      </c>
    </row>
    <row r="57" spans="1:8" ht="14.45" customHeight="1" x14ac:dyDescent="0.25">
      <c r="A57" s="61">
        <v>96</v>
      </c>
      <c r="B57" s="247" t="s">
        <v>47</v>
      </c>
      <c r="C57" s="248"/>
      <c r="D57" s="100">
        <v>843.9</v>
      </c>
      <c r="E57" s="64">
        <v>688</v>
      </c>
      <c r="F57" s="64">
        <v>1000</v>
      </c>
      <c r="G57" s="64">
        <v>0</v>
      </c>
      <c r="H57" s="64">
        <v>0</v>
      </c>
    </row>
    <row r="58" spans="1:8" ht="27.6" customHeight="1" x14ac:dyDescent="0.25">
      <c r="A58" s="244" t="s">
        <v>81</v>
      </c>
      <c r="B58" s="244"/>
      <c r="C58" s="244"/>
      <c r="D58" s="102">
        <f>D37+D53</f>
        <v>1953347.06</v>
      </c>
      <c r="E58" s="108">
        <f t="shared" ref="E58:H58" si="15">E37+E53</f>
        <v>2192706</v>
      </c>
      <c r="F58" s="67">
        <f t="shared" si="15"/>
        <v>2100600</v>
      </c>
      <c r="G58" s="67">
        <f t="shared" si="15"/>
        <v>2096600</v>
      </c>
      <c r="H58" s="67">
        <f t="shared" si="15"/>
        <v>2096600</v>
      </c>
    </row>
    <row r="59" spans="1:8" ht="27.6" customHeight="1" x14ac:dyDescent="0.25">
      <c r="A59" s="267" t="s">
        <v>33</v>
      </c>
      <c r="B59" s="268"/>
      <c r="C59" s="268"/>
      <c r="D59" s="20" t="s">
        <v>141</v>
      </c>
      <c r="E59" s="20" t="s">
        <v>142</v>
      </c>
      <c r="F59" s="20" t="s">
        <v>143</v>
      </c>
      <c r="G59" s="58" t="s">
        <v>78</v>
      </c>
      <c r="H59" s="58" t="s">
        <v>144</v>
      </c>
    </row>
    <row r="60" spans="1:8" ht="27.6" customHeight="1" x14ac:dyDescent="0.25">
      <c r="A60" s="244" t="s">
        <v>34</v>
      </c>
      <c r="B60" s="244"/>
      <c r="C60" s="244"/>
      <c r="D60" s="104">
        <f>D61+D64+D66+D68+D72+D74</f>
        <v>1942840.04</v>
      </c>
      <c r="E60" s="74">
        <f>E61+E64+E66+E68+E72+E74</f>
        <v>2192706</v>
      </c>
      <c r="F60" s="74">
        <f t="shared" ref="F60:H60" si="16">F61+F64+F66+F68+F72+F74</f>
        <v>2100600</v>
      </c>
      <c r="G60" s="74">
        <f t="shared" si="16"/>
        <v>2096600</v>
      </c>
      <c r="H60" s="74">
        <f t="shared" si="16"/>
        <v>2096600</v>
      </c>
    </row>
    <row r="61" spans="1:8" ht="14.45" customHeight="1" x14ac:dyDescent="0.25">
      <c r="A61" s="65">
        <v>1</v>
      </c>
      <c r="B61" s="245" t="s">
        <v>44</v>
      </c>
      <c r="C61" s="246"/>
      <c r="D61" s="100">
        <f>D62+D63</f>
        <v>309644.38</v>
      </c>
      <c r="E61" s="64">
        <f t="shared" ref="E61" si="17">E62+E63</f>
        <v>260965</v>
      </c>
      <c r="F61" s="64">
        <f t="shared" ref="F61:H61" si="18">F62+F63</f>
        <v>201242</v>
      </c>
      <c r="G61" s="64">
        <f t="shared" si="18"/>
        <v>201242</v>
      </c>
      <c r="H61" s="64">
        <f t="shared" si="18"/>
        <v>201242</v>
      </c>
    </row>
    <row r="62" spans="1:8" ht="14.45" customHeight="1" x14ac:dyDescent="0.25">
      <c r="A62" s="61">
        <v>12</v>
      </c>
      <c r="B62" s="247" t="s">
        <v>75</v>
      </c>
      <c r="C62" s="248"/>
      <c r="D62" s="100">
        <v>100773</v>
      </c>
      <c r="E62" s="64">
        <v>98900</v>
      </c>
      <c r="F62" s="64">
        <v>102000</v>
      </c>
      <c r="G62" s="64">
        <v>102000</v>
      </c>
      <c r="H62" s="64">
        <v>102000</v>
      </c>
    </row>
    <row r="63" spans="1:8" ht="14.45" customHeight="1" x14ac:dyDescent="0.25">
      <c r="A63" s="61">
        <v>11</v>
      </c>
      <c r="B63" s="247" t="s">
        <v>76</v>
      </c>
      <c r="C63" s="248"/>
      <c r="D63" s="100">
        <v>208871.38</v>
      </c>
      <c r="E63" s="64">
        <v>162065</v>
      </c>
      <c r="F63" s="64">
        <v>99242</v>
      </c>
      <c r="G63" s="64">
        <v>99242</v>
      </c>
      <c r="H63" s="64">
        <v>99242</v>
      </c>
    </row>
    <row r="64" spans="1:8" ht="14.45" customHeight="1" x14ac:dyDescent="0.25">
      <c r="A64" s="65">
        <v>3</v>
      </c>
      <c r="B64" s="245" t="s">
        <v>21</v>
      </c>
      <c r="C64" s="246"/>
      <c r="D64" s="100">
        <f>D65</f>
        <v>4024.98</v>
      </c>
      <c r="E64" s="64">
        <f>E65</f>
        <v>43810</v>
      </c>
      <c r="F64" s="64">
        <f>F65</f>
        <v>30000</v>
      </c>
      <c r="G64" s="64">
        <f t="shared" ref="G64:H64" si="19">G65</f>
        <v>28000</v>
      </c>
      <c r="H64" s="64">
        <f t="shared" si="19"/>
        <v>28000</v>
      </c>
    </row>
    <row r="65" spans="1:8" ht="14.45" customHeight="1" x14ac:dyDescent="0.25">
      <c r="A65" s="61">
        <v>31</v>
      </c>
      <c r="B65" s="247" t="s">
        <v>21</v>
      </c>
      <c r="C65" s="248"/>
      <c r="D65" s="100">
        <v>4024.98</v>
      </c>
      <c r="E65" s="64">
        <v>43810</v>
      </c>
      <c r="F65" s="64">
        <v>30000</v>
      </c>
      <c r="G65" s="64">
        <v>28000</v>
      </c>
      <c r="H65" s="64">
        <v>28000</v>
      </c>
    </row>
    <row r="66" spans="1:8" ht="14.45" customHeight="1" x14ac:dyDescent="0.25">
      <c r="A66" s="65">
        <v>4</v>
      </c>
      <c r="B66" s="245" t="s">
        <v>30</v>
      </c>
      <c r="C66" s="246"/>
      <c r="D66" s="100">
        <f>D67</f>
        <v>61447.94</v>
      </c>
      <c r="E66" s="64">
        <f>E67</f>
        <v>73000</v>
      </c>
      <c r="F66" s="64">
        <f>F67</f>
        <v>75000</v>
      </c>
      <c r="G66" s="64">
        <f t="shared" ref="G66:H66" si="20">G67</f>
        <v>75000</v>
      </c>
      <c r="H66" s="64">
        <f t="shared" si="20"/>
        <v>75000</v>
      </c>
    </row>
    <row r="67" spans="1:8" ht="14.45" customHeight="1" x14ac:dyDescent="0.25">
      <c r="A67" s="61">
        <v>43</v>
      </c>
      <c r="B67" s="247" t="s">
        <v>30</v>
      </c>
      <c r="C67" s="248"/>
      <c r="D67" s="100">
        <v>61447.94</v>
      </c>
      <c r="E67" s="64">
        <v>73000</v>
      </c>
      <c r="F67" s="64">
        <v>75000</v>
      </c>
      <c r="G67" s="64">
        <v>75000</v>
      </c>
      <c r="H67" s="64">
        <v>75000</v>
      </c>
    </row>
    <row r="68" spans="1:8" ht="14.45" customHeight="1" x14ac:dyDescent="0.25">
      <c r="A68" s="65">
        <v>5</v>
      </c>
      <c r="B68" s="245" t="s">
        <v>51</v>
      </c>
      <c r="C68" s="246"/>
      <c r="D68" s="103">
        <f>D69+D70+D71</f>
        <v>1565534.74</v>
      </c>
      <c r="E68" s="103">
        <f t="shared" ref="E68:H68" si="21">E69+E70+E71</f>
        <v>1812743</v>
      </c>
      <c r="F68" s="103">
        <f t="shared" si="21"/>
        <v>1791858</v>
      </c>
      <c r="G68" s="103">
        <f t="shared" si="21"/>
        <v>1790858</v>
      </c>
      <c r="H68" s="103">
        <f t="shared" si="21"/>
        <v>1790858</v>
      </c>
    </row>
    <row r="69" spans="1:8" ht="14.45" customHeight="1" x14ac:dyDescent="0.25">
      <c r="A69" s="61">
        <v>50</v>
      </c>
      <c r="B69" s="247" t="s">
        <v>84</v>
      </c>
      <c r="C69" s="248"/>
      <c r="D69" s="103">
        <v>0</v>
      </c>
      <c r="E69" s="64">
        <v>105000</v>
      </c>
      <c r="F69" s="64">
        <v>98758</v>
      </c>
      <c r="G69" s="64">
        <v>98758</v>
      </c>
      <c r="H69" s="64">
        <v>98758</v>
      </c>
    </row>
    <row r="70" spans="1:8" ht="14.45" customHeight="1" x14ac:dyDescent="0.25">
      <c r="A70" s="61">
        <v>50</v>
      </c>
      <c r="B70" s="247" t="s">
        <v>61</v>
      </c>
      <c r="C70" s="248"/>
      <c r="D70" s="103">
        <v>1565484.74</v>
      </c>
      <c r="E70" s="64">
        <v>1707673</v>
      </c>
      <c r="F70" s="64">
        <v>1693000</v>
      </c>
      <c r="G70" s="64">
        <v>1692000</v>
      </c>
      <c r="H70" s="64">
        <v>1692000</v>
      </c>
    </row>
    <row r="71" spans="1:8" ht="14.45" customHeight="1" x14ac:dyDescent="0.25">
      <c r="A71" s="61">
        <v>52</v>
      </c>
      <c r="B71" s="247" t="s">
        <v>62</v>
      </c>
      <c r="C71" s="248"/>
      <c r="D71" s="100">
        <v>50</v>
      </c>
      <c r="E71" s="64">
        <v>70</v>
      </c>
      <c r="F71" s="64">
        <v>100</v>
      </c>
      <c r="G71" s="64">
        <v>100</v>
      </c>
      <c r="H71" s="64">
        <v>100</v>
      </c>
    </row>
    <row r="72" spans="1:8" ht="14.45" customHeight="1" x14ac:dyDescent="0.25">
      <c r="A72" s="65">
        <v>6</v>
      </c>
      <c r="B72" s="245" t="s">
        <v>22</v>
      </c>
      <c r="C72" s="246"/>
      <c r="D72" s="100">
        <f>E72</f>
        <v>2188</v>
      </c>
      <c r="E72" s="64">
        <f>E73</f>
        <v>2188</v>
      </c>
      <c r="F72" s="64">
        <f>F73</f>
        <v>2500</v>
      </c>
      <c r="G72" s="64">
        <f t="shared" ref="G72:H72" si="22">G73</f>
        <v>1500</v>
      </c>
      <c r="H72" s="64">
        <f t="shared" si="22"/>
        <v>1500</v>
      </c>
    </row>
    <row r="73" spans="1:8" ht="14.45" customHeight="1" x14ac:dyDescent="0.25">
      <c r="A73" s="61">
        <v>61</v>
      </c>
      <c r="B73" s="247" t="s">
        <v>22</v>
      </c>
      <c r="C73" s="248"/>
      <c r="D73" s="100">
        <v>1285</v>
      </c>
      <c r="E73" s="64">
        <v>2188</v>
      </c>
      <c r="F73" s="64">
        <v>2500</v>
      </c>
      <c r="G73" s="64">
        <v>1500</v>
      </c>
      <c r="H73" s="64">
        <v>1500</v>
      </c>
    </row>
    <row r="74" spans="1:8" ht="14.45" customHeight="1" x14ac:dyDescent="0.25">
      <c r="A74" s="65">
        <v>7</v>
      </c>
      <c r="B74" s="263" t="s">
        <v>53</v>
      </c>
      <c r="C74" s="264"/>
      <c r="D74" s="100">
        <f>D75</f>
        <v>0</v>
      </c>
      <c r="E74" s="64">
        <f>E75</f>
        <v>0</v>
      </c>
      <c r="F74" s="64">
        <f>F75</f>
        <v>0</v>
      </c>
      <c r="G74" s="64">
        <f t="shared" ref="G74:H74" si="23">G75</f>
        <v>0</v>
      </c>
      <c r="H74" s="64">
        <f t="shared" si="23"/>
        <v>0</v>
      </c>
    </row>
    <row r="75" spans="1:8" ht="14.45" customHeight="1" x14ac:dyDescent="0.25">
      <c r="A75" s="61">
        <v>71</v>
      </c>
      <c r="B75" s="265" t="s">
        <v>53</v>
      </c>
      <c r="C75" s="266"/>
      <c r="D75" s="100">
        <v>0</v>
      </c>
      <c r="E75" s="64">
        <v>0</v>
      </c>
      <c r="F75" s="64">
        <v>0</v>
      </c>
      <c r="G75" s="64">
        <v>0</v>
      </c>
      <c r="H75" s="64">
        <v>0</v>
      </c>
    </row>
    <row r="76" spans="1:8" x14ac:dyDescent="0.25">
      <c r="A76" s="62"/>
      <c r="B76" s="62"/>
      <c r="C76" s="63"/>
      <c r="D76" s="62"/>
      <c r="E76" s="62"/>
      <c r="F76" s="62"/>
      <c r="G76" s="62"/>
      <c r="H76" s="62"/>
    </row>
  </sheetData>
  <mergeCells count="50">
    <mergeCell ref="B75:C75"/>
    <mergeCell ref="B53:C53"/>
    <mergeCell ref="B55:C55"/>
    <mergeCell ref="B56:C56"/>
    <mergeCell ref="A58:C58"/>
    <mergeCell ref="A59:C59"/>
    <mergeCell ref="B69:C69"/>
    <mergeCell ref="B54:C54"/>
    <mergeCell ref="B57:C57"/>
    <mergeCell ref="B72:C72"/>
    <mergeCell ref="B73:C73"/>
    <mergeCell ref="B74:C74"/>
    <mergeCell ref="B66:C66"/>
    <mergeCell ref="B67:C67"/>
    <mergeCell ref="B68:C68"/>
    <mergeCell ref="B70:C70"/>
    <mergeCell ref="B71:C71"/>
    <mergeCell ref="A60:C60"/>
    <mergeCell ref="B61:C61"/>
    <mergeCell ref="B64:C64"/>
    <mergeCell ref="B65:C65"/>
    <mergeCell ref="B62:C62"/>
    <mergeCell ref="B63:C63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7:C47"/>
    <mergeCell ref="B46:C46"/>
    <mergeCell ref="A15:H15"/>
    <mergeCell ref="A21:H21"/>
    <mergeCell ref="A23:C23"/>
    <mergeCell ref="A19:C19"/>
    <mergeCell ref="A1:N1"/>
    <mergeCell ref="A2:F2"/>
    <mergeCell ref="A3:F3"/>
    <mergeCell ref="A4:H4"/>
    <mergeCell ref="A5:H5"/>
    <mergeCell ref="A33:H33"/>
    <mergeCell ref="A37:C37"/>
    <mergeCell ref="B38:C38"/>
    <mergeCell ref="B39:C39"/>
    <mergeCell ref="B41:C41"/>
    <mergeCell ref="B40:C40"/>
    <mergeCell ref="A35:H35"/>
  </mergeCells>
  <pageMargins left="0.7" right="0.7" top="0.75" bottom="0.75" header="0.3" footer="0.3"/>
  <pageSetup paperSize="9" orientation="portrait" r:id="rId1"/>
  <headerFooter>
    <oddHeader xml:space="preserve">&amp;C&amp;"-,Kurziv"
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view="pageLayout" zoomScaleNormal="100" workbookViewId="0">
      <selection activeCell="A3" sqref="A3:F9"/>
    </sheetView>
  </sheetViews>
  <sheetFormatPr defaultColWidth="9.140625" defaultRowHeight="15" x14ac:dyDescent="0.25"/>
  <cols>
    <col min="1" max="1" width="31.42578125" customWidth="1"/>
    <col min="2" max="6" width="17.7109375" customWidth="1"/>
  </cols>
  <sheetData>
    <row r="1" spans="1:6" ht="53.25" customHeight="1" x14ac:dyDescent="0.25">
      <c r="A1" s="269" t="s">
        <v>146</v>
      </c>
      <c r="B1" s="270"/>
      <c r="C1" s="270"/>
      <c r="D1" s="270"/>
      <c r="E1" s="270"/>
    </row>
    <row r="2" spans="1:6" ht="22.9" customHeight="1" x14ac:dyDescent="0.25">
      <c r="A2" s="239" t="s">
        <v>60</v>
      </c>
      <c r="B2" s="239"/>
      <c r="C2" s="239"/>
      <c r="D2" s="239"/>
      <c r="E2" s="262"/>
    </row>
    <row r="3" spans="1:6" ht="28.15" customHeight="1" x14ac:dyDescent="0.25">
      <c r="A3" s="239" t="s">
        <v>56</v>
      </c>
      <c r="B3" s="239"/>
      <c r="C3" s="221"/>
      <c r="D3" s="221"/>
      <c r="E3" s="221"/>
    </row>
    <row r="4" spans="1:6" ht="18" x14ac:dyDescent="0.25">
      <c r="A4" s="11"/>
      <c r="B4" s="11"/>
      <c r="C4" s="11"/>
      <c r="D4" s="19"/>
      <c r="E4" s="19"/>
    </row>
    <row r="5" spans="1:6" ht="25.5" customHeight="1" x14ac:dyDescent="0.25">
      <c r="A5" s="20" t="s">
        <v>33</v>
      </c>
      <c r="B5" s="20" t="s">
        <v>141</v>
      </c>
      <c r="C5" s="20" t="s">
        <v>142</v>
      </c>
      <c r="D5" s="20" t="s">
        <v>143</v>
      </c>
      <c r="E5" s="58" t="s">
        <v>78</v>
      </c>
      <c r="F5" s="58" t="s">
        <v>144</v>
      </c>
    </row>
    <row r="6" spans="1:6" ht="15.75" customHeight="1" x14ac:dyDescent="0.25">
      <c r="A6" s="23" t="s">
        <v>34</v>
      </c>
      <c r="B6" s="105">
        <f>B7</f>
        <v>1947942.4</v>
      </c>
      <c r="C6" s="24">
        <f>C7</f>
        <v>2192706</v>
      </c>
      <c r="D6" s="24">
        <f t="shared" ref="D6:F6" si="0">D7</f>
        <v>2100600</v>
      </c>
      <c r="E6" s="24">
        <f t="shared" si="0"/>
        <v>2096600</v>
      </c>
      <c r="F6" s="24">
        <f t="shared" si="0"/>
        <v>2096600</v>
      </c>
    </row>
    <row r="7" spans="1:6" ht="15.75" customHeight="1" x14ac:dyDescent="0.25">
      <c r="A7" s="23" t="s">
        <v>35</v>
      </c>
      <c r="B7" s="106">
        <f>B8+B9</f>
        <v>1947942.4</v>
      </c>
      <c r="C7" s="48">
        <f>C8+C9</f>
        <v>2192706</v>
      </c>
      <c r="D7" s="48">
        <f t="shared" ref="D7:F7" si="1">D8+D9</f>
        <v>2100600</v>
      </c>
      <c r="E7" s="48">
        <f t="shared" si="1"/>
        <v>2096600</v>
      </c>
      <c r="F7" s="48">
        <f t="shared" si="1"/>
        <v>2096600</v>
      </c>
    </row>
    <row r="8" spans="1:6" ht="15.75" customHeight="1" x14ac:dyDescent="0.25">
      <c r="A8" s="44" t="s">
        <v>36</v>
      </c>
      <c r="B8" s="106">
        <v>1843577.92</v>
      </c>
      <c r="C8" s="48">
        <v>2072706</v>
      </c>
      <c r="D8" s="48">
        <v>1992740</v>
      </c>
      <c r="E8" s="48">
        <v>1988740</v>
      </c>
      <c r="F8" s="48">
        <v>1988740</v>
      </c>
    </row>
    <row r="9" spans="1:6" ht="15.75" customHeight="1" x14ac:dyDescent="0.25">
      <c r="A9" s="49" t="s">
        <v>37</v>
      </c>
      <c r="B9" s="106">
        <v>104364.48</v>
      </c>
      <c r="C9" s="48">
        <v>120000</v>
      </c>
      <c r="D9" s="48">
        <v>107860</v>
      </c>
      <c r="E9" s="48">
        <v>107860</v>
      </c>
      <c r="F9" s="48">
        <v>107860</v>
      </c>
    </row>
  </sheetData>
  <mergeCells count="3">
    <mergeCell ref="A3:E3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&amp;C&amp;"-,Kurziv"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H1"/>
    </sheetView>
  </sheetViews>
  <sheetFormatPr defaultRowHeight="15" x14ac:dyDescent="0.25"/>
  <cols>
    <col min="1" max="3" width="6.42578125" customWidth="1"/>
    <col min="4" max="4" width="35.7109375" customWidth="1"/>
    <col min="5" max="8" width="10.7109375" customWidth="1"/>
  </cols>
  <sheetData>
    <row r="1" spans="1:9" ht="53.25" customHeight="1" x14ac:dyDescent="0.25">
      <c r="A1" s="269" t="s">
        <v>146</v>
      </c>
      <c r="B1" s="270"/>
      <c r="C1" s="270"/>
      <c r="D1" s="270"/>
      <c r="E1" s="271"/>
      <c r="F1" s="271"/>
      <c r="G1" s="271"/>
      <c r="H1" s="271"/>
    </row>
    <row r="2" spans="1:9" ht="22.9" customHeight="1" x14ac:dyDescent="0.25">
      <c r="A2" s="239" t="s">
        <v>60</v>
      </c>
      <c r="B2" s="239"/>
      <c r="C2" s="239"/>
      <c r="D2" s="239"/>
      <c r="E2" s="271"/>
      <c r="F2" s="271"/>
      <c r="G2" s="271"/>
      <c r="H2" s="271"/>
    </row>
    <row r="3" spans="1:9" ht="22.9" customHeight="1" x14ac:dyDescent="0.25">
      <c r="A3" s="66"/>
      <c r="B3" s="66"/>
      <c r="C3" s="66"/>
      <c r="D3" s="66"/>
      <c r="E3" s="75"/>
      <c r="F3" s="75"/>
      <c r="G3" s="75"/>
      <c r="H3" s="75"/>
    </row>
    <row r="4" spans="1:9" ht="30.75" customHeight="1" x14ac:dyDescent="0.25">
      <c r="A4" s="239" t="s">
        <v>74</v>
      </c>
      <c r="B4" s="240"/>
      <c r="C4" s="240"/>
      <c r="D4" s="240"/>
      <c r="E4" s="240"/>
      <c r="F4" s="240"/>
      <c r="G4" s="240"/>
      <c r="H4" s="240"/>
    </row>
    <row r="5" spans="1:9" ht="18" x14ac:dyDescent="0.25">
      <c r="A5" s="11"/>
      <c r="B5" s="11"/>
      <c r="C5" s="11"/>
      <c r="D5" s="11"/>
      <c r="E5" s="11"/>
      <c r="F5" s="11"/>
      <c r="G5" s="19"/>
      <c r="H5" s="19"/>
    </row>
    <row r="6" spans="1:9" ht="25.5" customHeight="1" x14ac:dyDescent="0.25">
      <c r="A6" s="20" t="s">
        <v>13</v>
      </c>
      <c r="B6" s="21" t="s">
        <v>14</v>
      </c>
      <c r="C6" s="21" t="s">
        <v>15</v>
      </c>
      <c r="D6" s="21" t="s">
        <v>38</v>
      </c>
      <c r="E6" s="20" t="s">
        <v>141</v>
      </c>
      <c r="F6" s="20" t="s">
        <v>142</v>
      </c>
      <c r="G6" s="20" t="s">
        <v>143</v>
      </c>
      <c r="H6" s="58" t="s">
        <v>78</v>
      </c>
      <c r="I6" s="58" t="s">
        <v>144</v>
      </c>
    </row>
    <row r="7" spans="1:9" ht="20.25" customHeight="1" x14ac:dyDescent="0.25">
      <c r="A7" s="50">
        <v>8</v>
      </c>
      <c r="B7" s="50"/>
      <c r="C7" s="50"/>
      <c r="D7" s="43" t="s">
        <v>39</v>
      </c>
      <c r="E7" s="48">
        <v>0</v>
      </c>
      <c r="F7" s="48">
        <v>0</v>
      </c>
      <c r="G7" s="48">
        <v>0</v>
      </c>
      <c r="H7" s="48">
        <v>0</v>
      </c>
      <c r="I7" s="107">
        <v>0</v>
      </c>
    </row>
    <row r="8" spans="1:9" ht="15" customHeight="1" x14ac:dyDescent="0.25">
      <c r="A8" s="50"/>
      <c r="B8" s="51">
        <v>84</v>
      </c>
      <c r="C8" s="51"/>
      <c r="D8" s="36" t="s">
        <v>40</v>
      </c>
      <c r="E8" s="48">
        <v>0</v>
      </c>
      <c r="F8" s="48">
        <v>0</v>
      </c>
      <c r="G8" s="48">
        <v>0</v>
      </c>
      <c r="H8" s="48">
        <v>0</v>
      </c>
      <c r="I8" s="107">
        <v>0</v>
      </c>
    </row>
    <row r="9" spans="1:9" ht="15" customHeight="1" x14ac:dyDescent="0.25">
      <c r="A9" s="52"/>
      <c r="B9" s="52"/>
      <c r="C9" s="53">
        <v>81</v>
      </c>
      <c r="D9" s="44" t="s">
        <v>41</v>
      </c>
      <c r="E9" s="48">
        <v>0</v>
      </c>
      <c r="F9" s="48">
        <v>0</v>
      </c>
      <c r="G9" s="48">
        <v>0</v>
      </c>
      <c r="H9" s="48">
        <v>0</v>
      </c>
      <c r="I9" s="107">
        <v>0</v>
      </c>
    </row>
    <row r="10" spans="1:9" ht="20.25" customHeight="1" x14ac:dyDescent="0.25">
      <c r="A10" s="54">
        <v>5</v>
      </c>
      <c r="B10" s="55"/>
      <c r="C10" s="55"/>
      <c r="D10" s="45" t="s">
        <v>42</v>
      </c>
      <c r="E10" s="48">
        <v>0</v>
      </c>
      <c r="F10" s="48">
        <v>0</v>
      </c>
      <c r="G10" s="48">
        <v>0</v>
      </c>
      <c r="H10" s="48">
        <v>0</v>
      </c>
      <c r="I10" s="107">
        <v>0</v>
      </c>
    </row>
    <row r="11" spans="1:9" ht="15" customHeight="1" x14ac:dyDescent="0.25">
      <c r="A11" s="51"/>
      <c r="B11" s="51">
        <v>54</v>
      </c>
      <c r="C11" s="51"/>
      <c r="D11" s="46" t="s">
        <v>43</v>
      </c>
      <c r="E11" s="48">
        <v>0</v>
      </c>
      <c r="F11" s="48">
        <v>0</v>
      </c>
      <c r="G11" s="48">
        <v>0</v>
      </c>
      <c r="H11" s="48">
        <v>0</v>
      </c>
      <c r="I11" s="107">
        <v>0</v>
      </c>
    </row>
    <row r="12" spans="1:9" ht="15" customHeight="1" x14ac:dyDescent="0.25">
      <c r="A12" s="51"/>
      <c r="B12" s="51"/>
      <c r="C12" s="53">
        <v>11</v>
      </c>
      <c r="D12" s="31" t="s">
        <v>44</v>
      </c>
      <c r="E12" s="48">
        <v>0</v>
      </c>
      <c r="F12" s="48">
        <v>0</v>
      </c>
      <c r="G12" s="48">
        <v>0</v>
      </c>
      <c r="H12" s="48">
        <v>0</v>
      </c>
      <c r="I12" s="107">
        <v>0</v>
      </c>
    </row>
    <row r="13" spans="1:9" ht="15" customHeight="1" x14ac:dyDescent="0.25">
      <c r="A13" s="51"/>
      <c r="B13" s="51"/>
      <c r="C13" s="53">
        <v>31</v>
      </c>
      <c r="D13" s="31" t="s">
        <v>21</v>
      </c>
      <c r="E13" s="48">
        <v>0</v>
      </c>
      <c r="F13" s="48">
        <v>0</v>
      </c>
      <c r="G13" s="48">
        <v>0</v>
      </c>
      <c r="H13" s="48">
        <v>0</v>
      </c>
      <c r="I13" s="107">
        <v>0</v>
      </c>
    </row>
  </sheetData>
  <mergeCells count="3">
    <mergeCell ref="A4:H4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showGridLines="0" tabSelected="1" workbookViewId="0">
      <pane ySplit="4" topLeftCell="A12" activePane="bottomLeft" state="frozenSplit"/>
      <selection pane="bottomLeft" activeCell="A18" sqref="A18:G40"/>
    </sheetView>
  </sheetViews>
  <sheetFormatPr defaultRowHeight="12.75" x14ac:dyDescent="0.2"/>
  <cols>
    <col min="1" max="1" width="12.7109375" style="112" customWidth="1"/>
    <col min="2" max="2" width="30.7109375" style="112" customWidth="1"/>
    <col min="3" max="5" width="13.28515625" style="111" customWidth="1"/>
    <col min="6" max="6" width="13.28515625" style="109" customWidth="1"/>
    <col min="7" max="7" width="11.7109375" style="109" customWidth="1"/>
    <col min="8" max="8" width="9.140625" style="109"/>
    <col min="9" max="9" width="12.28515625" style="109" bestFit="1" customWidth="1"/>
    <col min="10" max="10" width="11.7109375" style="110" bestFit="1" customWidth="1"/>
    <col min="11" max="11" width="12.7109375" style="109" bestFit="1" customWidth="1"/>
    <col min="12" max="12" width="9.140625" style="109"/>
    <col min="13" max="13" width="12.28515625" style="109" bestFit="1" customWidth="1"/>
    <col min="14" max="16384" width="9.140625" style="109"/>
  </cols>
  <sheetData>
    <row r="1" spans="1:10" x14ac:dyDescent="0.2">
      <c r="B1" s="147"/>
    </row>
    <row r="2" spans="1:10" s="141" customFormat="1" ht="24" customHeight="1" x14ac:dyDescent="0.25">
      <c r="A2" s="146"/>
      <c r="B2" s="145" t="s">
        <v>147</v>
      </c>
      <c r="C2" s="144"/>
      <c r="D2" s="143"/>
      <c r="E2" s="143"/>
      <c r="J2" s="142"/>
    </row>
    <row r="3" spans="1:10" x14ac:dyDescent="0.2">
      <c r="A3" s="123"/>
      <c r="F3" s="140"/>
      <c r="G3" s="139"/>
    </row>
    <row r="4" spans="1:10" s="135" customFormat="1" x14ac:dyDescent="0.2">
      <c r="A4" s="272"/>
      <c r="B4" s="272"/>
      <c r="C4" s="138"/>
      <c r="D4" s="138"/>
      <c r="E4" s="138"/>
      <c r="G4" s="137"/>
      <c r="J4" s="136"/>
    </row>
    <row r="5" spans="1:10" s="113" customFormat="1" ht="33.75" customHeight="1" thickBot="1" x14ac:dyDescent="0.25">
      <c r="A5" s="182" t="s">
        <v>130</v>
      </c>
      <c r="B5" s="182" t="s">
        <v>38</v>
      </c>
      <c r="C5" s="180" t="s">
        <v>141</v>
      </c>
      <c r="D5" s="180" t="s">
        <v>142</v>
      </c>
      <c r="E5" s="180" t="s">
        <v>143</v>
      </c>
      <c r="F5" s="181" t="s">
        <v>78</v>
      </c>
      <c r="G5" s="181" t="s">
        <v>144</v>
      </c>
      <c r="J5" s="122"/>
    </row>
    <row r="6" spans="1:10" ht="21.75" customHeight="1" thickTop="1" x14ac:dyDescent="0.2">
      <c r="A6" s="152" t="s">
        <v>133</v>
      </c>
      <c r="B6" s="153" t="s">
        <v>134</v>
      </c>
      <c r="C6" s="154">
        <f>SUM(C10+C19+C97+C127)</f>
        <v>1947942.4000000001</v>
      </c>
      <c r="D6" s="154">
        <f>SUM(D10+D19+D97+D127)</f>
        <v>2192706</v>
      </c>
      <c r="E6" s="154">
        <f>SUM(E10+E19+E97+E127)</f>
        <v>2100600</v>
      </c>
      <c r="F6" s="154">
        <f>SUM(F10+F19+F97+F127)</f>
        <v>2096600</v>
      </c>
      <c r="G6" s="154">
        <f>SUM(G10+G19+G97+G127)</f>
        <v>2096600</v>
      </c>
    </row>
    <row r="7" spans="1:10" ht="21.75" customHeight="1" x14ac:dyDescent="0.2">
      <c r="A7" s="184" t="s">
        <v>135</v>
      </c>
      <c r="B7" s="185" t="s">
        <v>136</v>
      </c>
      <c r="C7" s="186">
        <f>C6</f>
        <v>1947942.4000000001</v>
      </c>
      <c r="D7" s="186">
        <f t="shared" ref="D7:G9" si="0">D6</f>
        <v>2192706</v>
      </c>
      <c r="E7" s="186">
        <f t="shared" si="0"/>
        <v>2100600</v>
      </c>
      <c r="F7" s="186">
        <f t="shared" si="0"/>
        <v>2096600</v>
      </c>
      <c r="G7" s="186">
        <f t="shared" si="0"/>
        <v>2096600</v>
      </c>
    </row>
    <row r="8" spans="1:10" ht="21.75" customHeight="1" x14ac:dyDescent="0.2">
      <c r="A8" s="187" t="s">
        <v>137</v>
      </c>
      <c r="B8" s="188" t="s">
        <v>138</v>
      </c>
      <c r="C8" s="189">
        <f t="shared" ref="C8:C9" si="1">C7</f>
        <v>1947942.4000000001</v>
      </c>
      <c r="D8" s="189">
        <f t="shared" si="0"/>
        <v>2192706</v>
      </c>
      <c r="E8" s="189">
        <f t="shared" si="0"/>
        <v>2100600</v>
      </c>
      <c r="F8" s="189">
        <f t="shared" si="0"/>
        <v>2096600</v>
      </c>
      <c r="G8" s="189">
        <f t="shared" si="0"/>
        <v>2096600</v>
      </c>
    </row>
    <row r="9" spans="1:10" ht="21.75" customHeight="1" x14ac:dyDescent="0.2">
      <c r="A9" s="190" t="s">
        <v>139</v>
      </c>
      <c r="B9" s="191" t="s">
        <v>134</v>
      </c>
      <c r="C9" s="192">
        <f t="shared" si="1"/>
        <v>1947942.4000000001</v>
      </c>
      <c r="D9" s="192">
        <f t="shared" si="0"/>
        <v>2192706</v>
      </c>
      <c r="E9" s="192">
        <f t="shared" si="0"/>
        <v>2100600</v>
      </c>
      <c r="F9" s="192">
        <f t="shared" si="0"/>
        <v>2096600</v>
      </c>
      <c r="G9" s="192">
        <f t="shared" si="0"/>
        <v>2096600</v>
      </c>
    </row>
    <row r="10" spans="1:10" s="113" customFormat="1" ht="22.5" customHeight="1" x14ac:dyDescent="0.2">
      <c r="A10" s="155" t="s">
        <v>155</v>
      </c>
      <c r="B10" s="156" t="s">
        <v>131</v>
      </c>
      <c r="C10" s="157">
        <f>SUM(C11+C15)</f>
        <v>100773</v>
      </c>
      <c r="D10" s="157">
        <f>SUM(D11+D15)</f>
        <v>98900</v>
      </c>
      <c r="E10" s="157">
        <f>SUM(E11+E15)</f>
        <v>102000</v>
      </c>
      <c r="F10" s="157">
        <f>SUM(F11+F15)</f>
        <v>102000</v>
      </c>
      <c r="G10" s="157">
        <f>SUM(G11+G15)</f>
        <v>102000</v>
      </c>
      <c r="J10" s="122"/>
    </row>
    <row r="11" spans="1:10" s="177" customFormat="1" ht="25.5" customHeight="1" x14ac:dyDescent="0.2">
      <c r="A11" s="273" t="s">
        <v>156</v>
      </c>
      <c r="B11" s="167" t="s">
        <v>129</v>
      </c>
      <c r="C11" s="168">
        <f>SUM(C13+C14)</f>
        <v>93260</v>
      </c>
      <c r="D11" s="168">
        <f>SUM(D13+D14)</f>
        <v>93200</v>
      </c>
      <c r="E11" s="168">
        <f>SUM(E13+E14)</f>
        <v>96300</v>
      </c>
      <c r="F11" s="168">
        <f>SUM(F13+F14)</f>
        <v>96300</v>
      </c>
      <c r="G11" s="168">
        <f>SUM(G13+G14)</f>
        <v>96300</v>
      </c>
      <c r="J11" s="178"/>
    </row>
    <row r="12" spans="1:10" s="132" customFormat="1" ht="21.75" customHeight="1" x14ac:dyDescent="0.2">
      <c r="A12" s="118" t="s">
        <v>128</v>
      </c>
      <c r="B12" s="117" t="s">
        <v>127</v>
      </c>
      <c r="C12" s="116">
        <f>SUM(C13+C14)</f>
        <v>93260</v>
      </c>
      <c r="D12" s="116">
        <f>SUM(D13+D14)</f>
        <v>93200</v>
      </c>
      <c r="E12" s="116">
        <f>SUM(E13+E14)</f>
        <v>96300</v>
      </c>
      <c r="F12" s="116">
        <f>SUM(F13+F14)</f>
        <v>96300</v>
      </c>
      <c r="G12" s="116">
        <f>SUM(G13+G14)</f>
        <v>96300</v>
      </c>
      <c r="J12" s="133"/>
    </row>
    <row r="13" spans="1:10" ht="14.25" customHeight="1" x14ac:dyDescent="0.2">
      <c r="A13" s="148">
        <v>32</v>
      </c>
      <c r="B13" s="149" t="s">
        <v>31</v>
      </c>
      <c r="C13" s="150">
        <v>92672.21</v>
      </c>
      <c r="D13" s="150">
        <v>92857</v>
      </c>
      <c r="E13" s="150">
        <v>96300</v>
      </c>
      <c r="F13" s="150">
        <v>96300</v>
      </c>
      <c r="G13" s="150">
        <v>96300</v>
      </c>
    </row>
    <row r="14" spans="1:10" s="114" customFormat="1" x14ac:dyDescent="0.2">
      <c r="A14" s="148">
        <v>34</v>
      </c>
      <c r="B14" s="151" t="s">
        <v>32</v>
      </c>
      <c r="C14" s="150">
        <v>587.79</v>
      </c>
      <c r="D14" s="150">
        <v>343</v>
      </c>
      <c r="E14" s="150">
        <v>0</v>
      </c>
      <c r="F14" s="150">
        <v>0</v>
      </c>
      <c r="G14" s="150">
        <v>0</v>
      </c>
      <c r="J14" s="115"/>
    </row>
    <row r="15" spans="1:10" s="113" customFormat="1" ht="35.25" customHeight="1" x14ac:dyDescent="0.2">
      <c r="A15" s="273" t="s">
        <v>158</v>
      </c>
      <c r="B15" s="167" t="s">
        <v>159</v>
      </c>
      <c r="C15" s="168">
        <f t="shared" ref="C15:G16" si="2">SUM(C16)</f>
        <v>7513</v>
      </c>
      <c r="D15" s="168">
        <f t="shared" si="2"/>
        <v>5700</v>
      </c>
      <c r="E15" s="168">
        <f t="shared" si="2"/>
        <v>5700</v>
      </c>
      <c r="F15" s="168">
        <f t="shared" si="2"/>
        <v>5700</v>
      </c>
      <c r="G15" s="168">
        <f t="shared" si="2"/>
        <v>5700</v>
      </c>
      <c r="J15" s="122"/>
    </row>
    <row r="16" spans="1:10" s="132" customFormat="1" ht="19.5" customHeight="1" x14ac:dyDescent="0.2">
      <c r="A16" s="118" t="s">
        <v>128</v>
      </c>
      <c r="B16" s="117" t="s">
        <v>127</v>
      </c>
      <c r="C16" s="116">
        <f t="shared" si="2"/>
        <v>7513</v>
      </c>
      <c r="D16" s="116">
        <f t="shared" si="2"/>
        <v>5700</v>
      </c>
      <c r="E16" s="116">
        <f t="shared" si="2"/>
        <v>5700</v>
      </c>
      <c r="F16" s="116">
        <f t="shared" si="2"/>
        <v>5700</v>
      </c>
      <c r="G16" s="116">
        <f t="shared" si="2"/>
        <v>5700</v>
      </c>
      <c r="J16" s="133"/>
    </row>
    <row r="17" spans="1:10" s="114" customFormat="1" ht="15.75" customHeight="1" x14ac:dyDescent="0.2">
      <c r="A17" s="148">
        <v>42</v>
      </c>
      <c r="B17" s="183" t="s">
        <v>49</v>
      </c>
      <c r="C17" s="150">
        <v>7513</v>
      </c>
      <c r="D17" s="150">
        <v>5700</v>
      </c>
      <c r="E17" s="150">
        <v>5700</v>
      </c>
      <c r="F17" s="150">
        <v>5700</v>
      </c>
      <c r="G17" s="150">
        <v>5700</v>
      </c>
      <c r="J17" s="115"/>
    </row>
    <row r="18" spans="1:10" s="113" customFormat="1" ht="33.75" customHeight="1" thickBot="1" x14ac:dyDescent="0.25">
      <c r="A18" s="182" t="s">
        <v>130</v>
      </c>
      <c r="B18" s="182" t="s">
        <v>38</v>
      </c>
      <c r="C18" s="180" t="s">
        <v>141</v>
      </c>
      <c r="D18" s="180" t="s">
        <v>142</v>
      </c>
      <c r="E18" s="180" t="s">
        <v>143</v>
      </c>
      <c r="F18" s="181" t="s">
        <v>78</v>
      </c>
      <c r="G18" s="181" t="s">
        <v>144</v>
      </c>
      <c r="J18" s="122"/>
    </row>
    <row r="19" spans="1:10" s="113" customFormat="1" ht="22.5" customHeight="1" thickTop="1" x14ac:dyDescent="0.2">
      <c r="A19" s="155" t="s">
        <v>160</v>
      </c>
      <c r="B19" s="156" t="s">
        <v>126</v>
      </c>
      <c r="C19" s="157">
        <f>SUM(C20+C30+C53+C57+C60+C63+C70+C73+C78+C82+C85+C89)</f>
        <v>392019.77</v>
      </c>
      <c r="D19" s="157">
        <f t="shared" ref="D19:G19" si="3">SUM(D20+D30+D53+D57+D60+D63+D70+D73+D78+D82+D85+D89)</f>
        <v>485476</v>
      </c>
      <c r="E19" s="157">
        <f t="shared" si="3"/>
        <v>399500</v>
      </c>
      <c r="F19" s="157">
        <f t="shared" si="3"/>
        <v>397500</v>
      </c>
      <c r="G19" s="157">
        <f t="shared" si="3"/>
        <v>397500</v>
      </c>
      <c r="J19" s="122"/>
    </row>
    <row r="20" spans="1:10" s="113" customFormat="1" ht="27.75" customHeight="1" x14ac:dyDescent="0.2">
      <c r="A20" s="273" t="s">
        <v>161</v>
      </c>
      <c r="B20" s="167" t="s">
        <v>125</v>
      </c>
      <c r="C20" s="168">
        <f>SUM(C21+C25)</f>
        <v>125437.91</v>
      </c>
      <c r="D20" s="168">
        <f>SUM(D21+D25)</f>
        <v>155000</v>
      </c>
      <c r="E20" s="168">
        <f>SUM(E21+E25)</f>
        <v>163000</v>
      </c>
      <c r="F20" s="168">
        <f>SUM(F21+F25)</f>
        <v>163000</v>
      </c>
      <c r="G20" s="168">
        <f>SUM(G21+G25)</f>
        <v>163000</v>
      </c>
      <c r="J20" s="122"/>
    </row>
    <row r="21" spans="1:10" s="132" customFormat="1" ht="12.75" customHeight="1" x14ac:dyDescent="0.2">
      <c r="A21" s="118" t="s">
        <v>100</v>
      </c>
      <c r="B21" s="117" t="s">
        <v>112</v>
      </c>
      <c r="C21" s="116">
        <f>SUM(C22:C24)</f>
        <v>66192.2</v>
      </c>
      <c r="D21" s="116">
        <f>SUM(D22:D24)</f>
        <v>85000</v>
      </c>
      <c r="E21" s="116">
        <f>SUM(E22:E24)</f>
        <v>91000</v>
      </c>
      <c r="F21" s="116">
        <f>SUM(F22:F24)</f>
        <v>91000</v>
      </c>
      <c r="G21" s="116">
        <f>SUM(G22:G24)</f>
        <v>91000</v>
      </c>
      <c r="J21" s="133"/>
    </row>
    <row r="22" spans="1:10" s="114" customFormat="1" x14ac:dyDescent="0.2">
      <c r="A22" s="148">
        <v>31</v>
      </c>
      <c r="B22" s="151" t="s">
        <v>29</v>
      </c>
      <c r="C22" s="150">
        <v>65185.68</v>
      </c>
      <c r="D22" s="150">
        <v>81500</v>
      </c>
      <c r="E22" s="150">
        <v>88000</v>
      </c>
      <c r="F22" s="150">
        <v>88000</v>
      </c>
      <c r="G22" s="150">
        <v>88000</v>
      </c>
      <c r="J22" s="115"/>
    </row>
    <row r="23" spans="1:10" s="114" customFormat="1" x14ac:dyDescent="0.2">
      <c r="A23" s="148">
        <v>32</v>
      </c>
      <c r="B23" s="151" t="s">
        <v>31</v>
      </c>
      <c r="C23" s="150">
        <v>1006.52</v>
      </c>
      <c r="D23" s="150">
        <v>2500</v>
      </c>
      <c r="E23" s="150">
        <v>2000</v>
      </c>
      <c r="F23" s="150">
        <v>2000</v>
      </c>
      <c r="G23" s="150">
        <v>2000</v>
      </c>
      <c r="J23" s="115"/>
    </row>
    <row r="24" spans="1:10" s="114" customFormat="1" ht="15" customHeight="1" x14ac:dyDescent="0.2">
      <c r="A24" s="148">
        <v>42</v>
      </c>
      <c r="B24" s="160" t="s">
        <v>49</v>
      </c>
      <c r="C24" s="150">
        <v>0</v>
      </c>
      <c r="D24" s="150">
        <v>1000</v>
      </c>
      <c r="E24" s="150">
        <v>1000</v>
      </c>
      <c r="F24" s="150">
        <v>1000</v>
      </c>
      <c r="G24" s="150">
        <v>1000</v>
      </c>
      <c r="J24" s="115"/>
    </row>
    <row r="25" spans="1:10" s="132" customFormat="1" ht="15" customHeight="1" x14ac:dyDescent="0.2">
      <c r="A25" s="118" t="s">
        <v>96</v>
      </c>
      <c r="B25" s="117" t="s">
        <v>124</v>
      </c>
      <c r="C25" s="116">
        <f>SUM(C26:C29)</f>
        <v>59245.710000000006</v>
      </c>
      <c r="D25" s="116">
        <f>SUM(D26:D29)</f>
        <v>70000</v>
      </c>
      <c r="E25" s="116">
        <f>SUM(E26:E29)</f>
        <v>72000</v>
      </c>
      <c r="F25" s="116">
        <f>SUM(F26:F29)</f>
        <v>72000</v>
      </c>
      <c r="G25" s="116">
        <f>SUM(G26:G29)</f>
        <v>72000</v>
      </c>
      <c r="I25" s="134"/>
      <c r="J25" s="133"/>
    </row>
    <row r="26" spans="1:10" s="114" customFormat="1" ht="12.75" customHeight="1" x14ac:dyDescent="0.2">
      <c r="A26" s="148">
        <v>31</v>
      </c>
      <c r="B26" s="151" t="s">
        <v>29</v>
      </c>
      <c r="C26" s="150">
        <v>45428.26</v>
      </c>
      <c r="D26" s="150">
        <v>43692</v>
      </c>
      <c r="E26" s="150">
        <v>47300</v>
      </c>
      <c r="F26" s="150">
        <v>47300</v>
      </c>
      <c r="G26" s="150">
        <v>47300</v>
      </c>
      <c r="I26" s="169"/>
      <c r="J26" s="115"/>
    </row>
    <row r="27" spans="1:10" s="114" customFormat="1" x14ac:dyDescent="0.2">
      <c r="A27" s="148">
        <v>32</v>
      </c>
      <c r="B27" s="151" t="s">
        <v>31</v>
      </c>
      <c r="C27" s="150">
        <v>13817.45</v>
      </c>
      <c r="D27" s="150">
        <v>25808</v>
      </c>
      <c r="E27" s="150">
        <v>24200</v>
      </c>
      <c r="F27" s="150">
        <v>24200</v>
      </c>
      <c r="G27" s="150">
        <v>24200</v>
      </c>
      <c r="J27" s="115"/>
    </row>
    <row r="28" spans="1:10" s="114" customFormat="1" x14ac:dyDescent="0.2">
      <c r="A28" s="148">
        <v>34</v>
      </c>
      <c r="B28" s="151" t="s">
        <v>32</v>
      </c>
      <c r="C28" s="150">
        <v>0</v>
      </c>
      <c r="D28" s="150">
        <v>0</v>
      </c>
      <c r="E28" s="150">
        <v>0</v>
      </c>
      <c r="F28" s="150">
        <v>0</v>
      </c>
      <c r="G28" s="150">
        <v>0</v>
      </c>
      <c r="J28" s="115"/>
    </row>
    <row r="29" spans="1:10" s="119" customFormat="1" ht="12.75" customHeight="1" x14ac:dyDescent="0.2">
      <c r="A29" s="159">
        <v>42</v>
      </c>
      <c r="B29" s="160" t="s">
        <v>49</v>
      </c>
      <c r="C29" s="161">
        <v>0</v>
      </c>
      <c r="D29" s="161">
        <v>500</v>
      </c>
      <c r="E29" s="161">
        <v>500</v>
      </c>
      <c r="F29" s="161">
        <v>500</v>
      </c>
      <c r="G29" s="161">
        <v>500</v>
      </c>
      <c r="J29" s="120"/>
    </row>
    <row r="30" spans="1:10" s="113" customFormat="1" ht="28.5" customHeight="1" x14ac:dyDescent="0.2">
      <c r="A30" s="273" t="s">
        <v>162</v>
      </c>
      <c r="B30" s="167" t="s">
        <v>123</v>
      </c>
      <c r="C30" s="168">
        <f>SUM(C31+C34+C38+C42+C46+C50)</f>
        <v>12650.32</v>
      </c>
      <c r="D30" s="168">
        <f>SUM(D31+D34+D38+D42+D46+D50)</f>
        <v>28407</v>
      </c>
      <c r="E30" s="168">
        <f>SUM(E31+E34+E38+E42+E46+E50)</f>
        <v>19664</v>
      </c>
      <c r="F30" s="168">
        <f>SUM(F31+F34+F38+F42+F46+F50)</f>
        <v>17664</v>
      </c>
      <c r="G30" s="168">
        <f>SUM(G31+G34+G38+G42+G46+G50)</f>
        <v>17664</v>
      </c>
      <c r="J30" s="122"/>
    </row>
    <row r="31" spans="1:10" s="114" customFormat="1" ht="30.75" customHeight="1" x14ac:dyDescent="0.2">
      <c r="A31" s="118" t="s">
        <v>100</v>
      </c>
      <c r="B31" s="131" t="s">
        <v>132</v>
      </c>
      <c r="C31" s="116">
        <f>SUM(C32:C33)</f>
        <v>1579.28</v>
      </c>
      <c r="D31" s="116">
        <f>SUM(D32:D33)</f>
        <v>1236</v>
      </c>
      <c r="E31" s="116">
        <f>SUM(E32:E33)</f>
        <v>1264</v>
      </c>
      <c r="F31" s="116">
        <f>SUM(F32:F33)</f>
        <v>1264</v>
      </c>
      <c r="G31" s="116">
        <f>SUM(G32:G33)</f>
        <v>1264</v>
      </c>
      <c r="J31" s="115"/>
    </row>
    <row r="32" spans="1:10" s="114" customFormat="1" ht="14.25" customHeight="1" x14ac:dyDescent="0.2">
      <c r="A32" s="148">
        <v>32</v>
      </c>
      <c r="B32" s="151" t="s">
        <v>31</v>
      </c>
      <c r="C32" s="170">
        <v>1579.28</v>
      </c>
      <c r="D32" s="170">
        <v>1236</v>
      </c>
      <c r="E32" s="170">
        <v>1064</v>
      </c>
      <c r="F32" s="170">
        <v>1064</v>
      </c>
      <c r="G32" s="170">
        <v>1064</v>
      </c>
      <c r="J32" s="115"/>
    </row>
    <row r="33" spans="1:10" s="119" customFormat="1" ht="12.75" customHeight="1" x14ac:dyDescent="0.2">
      <c r="A33" s="159">
        <v>42</v>
      </c>
      <c r="B33" s="160" t="s">
        <v>49</v>
      </c>
      <c r="C33" s="171">
        <v>0</v>
      </c>
      <c r="D33" s="171">
        <v>0</v>
      </c>
      <c r="E33" s="171">
        <v>200</v>
      </c>
      <c r="F33" s="171">
        <v>200</v>
      </c>
      <c r="G33" s="171">
        <v>200</v>
      </c>
      <c r="J33" s="120"/>
    </row>
    <row r="34" spans="1:10" s="114" customFormat="1" ht="13.5" customHeight="1" x14ac:dyDescent="0.2">
      <c r="A34" s="118" t="s">
        <v>98</v>
      </c>
      <c r="B34" s="117" t="s">
        <v>97</v>
      </c>
      <c r="C34" s="116">
        <f>SUM(C35:C37)</f>
        <v>5035.49</v>
      </c>
      <c r="D34" s="116">
        <f>SUM(D35:D37)</f>
        <v>18310</v>
      </c>
      <c r="E34" s="116">
        <f>SUM(E35:E37)</f>
        <v>10000</v>
      </c>
      <c r="F34" s="116">
        <f>SUM(F35:F37)</f>
        <v>10000</v>
      </c>
      <c r="G34" s="116">
        <f>SUM(G35:G37)</f>
        <v>10000</v>
      </c>
      <c r="J34" s="115"/>
    </row>
    <row r="35" spans="1:10" s="114" customFormat="1" ht="12.75" customHeight="1" x14ac:dyDescent="0.2">
      <c r="A35" s="148">
        <v>32</v>
      </c>
      <c r="B35" s="151" t="s">
        <v>31</v>
      </c>
      <c r="C35" s="150">
        <v>5035.49</v>
      </c>
      <c r="D35" s="150">
        <v>18210</v>
      </c>
      <c r="E35" s="150">
        <v>10000</v>
      </c>
      <c r="F35" s="150">
        <v>10000</v>
      </c>
      <c r="G35" s="150">
        <v>10000</v>
      </c>
      <c r="J35" s="115"/>
    </row>
    <row r="36" spans="1:10" s="114" customFormat="1" x14ac:dyDescent="0.2">
      <c r="A36" s="148">
        <v>34</v>
      </c>
      <c r="B36" s="151" t="s">
        <v>157</v>
      </c>
      <c r="C36" s="150">
        <v>0</v>
      </c>
      <c r="D36" s="150">
        <v>0</v>
      </c>
      <c r="E36" s="150">
        <v>0</v>
      </c>
      <c r="F36" s="158"/>
      <c r="G36" s="150"/>
      <c r="J36" s="115"/>
    </row>
    <row r="37" spans="1:10" s="114" customFormat="1" ht="12.75" customHeight="1" x14ac:dyDescent="0.2">
      <c r="A37" s="172">
        <v>37</v>
      </c>
      <c r="B37" s="151" t="s">
        <v>115</v>
      </c>
      <c r="C37" s="150">
        <v>0</v>
      </c>
      <c r="D37" s="150">
        <v>100</v>
      </c>
      <c r="E37" s="150">
        <v>0</v>
      </c>
      <c r="F37" s="150">
        <v>0</v>
      </c>
      <c r="G37" s="150">
        <v>0</v>
      </c>
      <c r="J37" s="115"/>
    </row>
    <row r="38" spans="1:10" s="114" customFormat="1" ht="20.25" customHeight="1" x14ac:dyDescent="0.2">
      <c r="A38" s="118" t="s">
        <v>96</v>
      </c>
      <c r="B38" s="117" t="s">
        <v>95</v>
      </c>
      <c r="C38" s="116">
        <f>SUM(C39:C41)</f>
        <v>2202.23</v>
      </c>
      <c r="D38" s="116">
        <f>SUM(D39:D41)</f>
        <v>3000</v>
      </c>
      <c r="E38" s="116">
        <f>SUM(E39:E41)</f>
        <v>3000</v>
      </c>
      <c r="F38" s="116">
        <f>SUM(F39:F41)</f>
        <v>3000</v>
      </c>
      <c r="G38" s="116">
        <f>SUM(G39:G41)</f>
        <v>3000</v>
      </c>
      <c r="J38" s="115"/>
    </row>
    <row r="39" spans="1:10" s="114" customFormat="1" x14ac:dyDescent="0.2">
      <c r="A39" s="148">
        <v>31</v>
      </c>
      <c r="B39" s="151" t="s">
        <v>29</v>
      </c>
      <c r="C39" s="150"/>
      <c r="D39" s="150"/>
      <c r="E39" s="150"/>
      <c r="F39" s="158"/>
      <c r="G39" s="150"/>
      <c r="J39" s="115"/>
    </row>
    <row r="40" spans="1:10" s="114" customFormat="1" x14ac:dyDescent="0.2">
      <c r="A40" s="148">
        <v>32</v>
      </c>
      <c r="B40" s="151" t="s">
        <v>31</v>
      </c>
      <c r="C40" s="150">
        <v>2202.23</v>
      </c>
      <c r="D40" s="150">
        <v>3000</v>
      </c>
      <c r="E40" s="150">
        <v>3000</v>
      </c>
      <c r="F40" s="150">
        <v>3000</v>
      </c>
      <c r="G40" s="150">
        <v>3000</v>
      </c>
      <c r="J40" s="115"/>
    </row>
    <row r="41" spans="1:10" s="114" customFormat="1" ht="12.75" customHeight="1" x14ac:dyDescent="0.2">
      <c r="A41" s="148">
        <v>42</v>
      </c>
      <c r="B41" s="183" t="s">
        <v>49</v>
      </c>
      <c r="C41" s="150"/>
      <c r="D41" s="150"/>
      <c r="E41" s="150"/>
      <c r="F41" s="158"/>
      <c r="G41" s="150"/>
      <c r="J41" s="115"/>
    </row>
    <row r="42" spans="1:10" s="114" customFormat="1" ht="15" customHeight="1" x14ac:dyDescent="0.2">
      <c r="A42" s="118" t="s">
        <v>152</v>
      </c>
      <c r="B42" s="117" t="s">
        <v>88</v>
      </c>
      <c r="C42" s="116">
        <f>SUM(C43:C45)</f>
        <v>2496.88</v>
      </c>
      <c r="D42" s="116">
        <f>SUM(D43:D45)</f>
        <v>4103</v>
      </c>
      <c r="E42" s="116">
        <f>SUM(E43:E45)</f>
        <v>3400</v>
      </c>
      <c r="F42" s="116">
        <f>SUM(F43:F45)</f>
        <v>2400</v>
      </c>
      <c r="G42" s="116">
        <f>SUM(G43:G45)</f>
        <v>2400</v>
      </c>
      <c r="J42" s="115"/>
    </row>
    <row r="43" spans="1:10" s="114" customFormat="1" x14ac:dyDescent="0.2">
      <c r="A43" s="148">
        <v>31</v>
      </c>
      <c r="B43" s="151" t="s">
        <v>29</v>
      </c>
      <c r="C43" s="150">
        <v>0</v>
      </c>
      <c r="D43" s="150">
        <v>250</v>
      </c>
      <c r="E43" s="150">
        <v>0</v>
      </c>
      <c r="F43" s="150">
        <v>0</v>
      </c>
      <c r="G43" s="150">
        <v>0</v>
      </c>
      <c r="J43" s="115"/>
    </row>
    <row r="44" spans="1:10" s="114" customFormat="1" x14ac:dyDescent="0.2">
      <c r="A44" s="148">
        <v>32</v>
      </c>
      <c r="B44" s="151" t="s">
        <v>31</v>
      </c>
      <c r="C44" s="150">
        <v>1578.88</v>
      </c>
      <c r="D44" s="150">
        <v>2939</v>
      </c>
      <c r="E44" s="150">
        <v>500</v>
      </c>
      <c r="F44" s="150">
        <v>500</v>
      </c>
      <c r="G44" s="150">
        <v>500</v>
      </c>
      <c r="J44" s="115"/>
    </row>
    <row r="45" spans="1:10" s="119" customFormat="1" ht="12.75" customHeight="1" x14ac:dyDescent="0.2">
      <c r="A45" s="159">
        <v>38</v>
      </c>
      <c r="B45" s="160" t="s">
        <v>73</v>
      </c>
      <c r="C45" s="161">
        <v>918</v>
      </c>
      <c r="D45" s="161">
        <v>914</v>
      </c>
      <c r="E45" s="161">
        <v>2900</v>
      </c>
      <c r="F45" s="161">
        <v>1900</v>
      </c>
      <c r="G45" s="161">
        <v>1900</v>
      </c>
      <c r="J45" s="120"/>
    </row>
    <row r="46" spans="1:10" s="114" customFormat="1" ht="12.75" customHeight="1" x14ac:dyDescent="0.2">
      <c r="A46" s="118" t="s">
        <v>153</v>
      </c>
      <c r="B46" s="117" t="s">
        <v>103</v>
      </c>
      <c r="C46" s="116">
        <f>SUM(C47:C49)</f>
        <v>463.65</v>
      </c>
      <c r="D46" s="116">
        <f>SUM(D47:D49)</f>
        <v>70</v>
      </c>
      <c r="E46" s="116">
        <f>SUM(E47:E49)</f>
        <v>100</v>
      </c>
      <c r="F46" s="116">
        <f>SUM(F47:F49)</f>
        <v>100</v>
      </c>
      <c r="G46" s="116">
        <f>SUM(G47:G49)</f>
        <v>100</v>
      </c>
      <c r="J46" s="115"/>
    </row>
    <row r="47" spans="1:10" s="114" customFormat="1" x14ac:dyDescent="0.2">
      <c r="A47" s="148">
        <v>31</v>
      </c>
      <c r="B47" s="151" t="s">
        <v>29</v>
      </c>
      <c r="C47" s="150"/>
      <c r="D47" s="150"/>
      <c r="E47" s="150"/>
      <c r="F47" s="158"/>
      <c r="G47" s="150"/>
      <c r="J47" s="115"/>
    </row>
    <row r="48" spans="1:10" s="114" customFormat="1" x14ac:dyDescent="0.2">
      <c r="A48" s="148">
        <v>32</v>
      </c>
      <c r="B48" s="151" t="s">
        <v>31</v>
      </c>
      <c r="C48" s="150">
        <v>463.65</v>
      </c>
      <c r="D48" s="150">
        <v>70</v>
      </c>
      <c r="E48" s="150">
        <v>100</v>
      </c>
      <c r="F48" s="150">
        <v>100</v>
      </c>
      <c r="G48" s="150">
        <v>100</v>
      </c>
      <c r="J48" s="115"/>
    </row>
    <row r="49" spans="1:10" s="114" customFormat="1" ht="12.75" customHeight="1" x14ac:dyDescent="0.2">
      <c r="A49" s="148">
        <v>42</v>
      </c>
      <c r="B49" s="183" t="s">
        <v>49</v>
      </c>
      <c r="C49" s="150">
        <v>0</v>
      </c>
      <c r="D49" s="150"/>
      <c r="E49" s="150"/>
      <c r="F49" s="150"/>
      <c r="G49" s="150"/>
      <c r="J49" s="115"/>
    </row>
    <row r="50" spans="1:10" s="114" customFormat="1" ht="16.5" customHeight="1" x14ac:dyDescent="0.2">
      <c r="A50" s="118" t="s">
        <v>94</v>
      </c>
      <c r="B50" s="117" t="s">
        <v>93</v>
      </c>
      <c r="C50" s="116">
        <f>SUM(C51:C52)</f>
        <v>872.79</v>
      </c>
      <c r="D50" s="116">
        <f>SUM(D51:D52)</f>
        <v>1688</v>
      </c>
      <c r="E50" s="116">
        <f>SUM(E51:E52)</f>
        <v>1900</v>
      </c>
      <c r="F50" s="116">
        <f>SUM(F51:F52)</f>
        <v>900</v>
      </c>
      <c r="G50" s="116">
        <f>SUM(G51:G52)</f>
        <v>900</v>
      </c>
      <c r="J50" s="115"/>
    </row>
    <row r="51" spans="1:10" s="114" customFormat="1" x14ac:dyDescent="0.2">
      <c r="A51" s="148">
        <v>32</v>
      </c>
      <c r="B51" s="151" t="s">
        <v>31</v>
      </c>
      <c r="C51" s="150">
        <v>872.79</v>
      </c>
      <c r="D51" s="150">
        <v>1688</v>
      </c>
      <c r="E51" s="150">
        <v>1900</v>
      </c>
      <c r="F51" s="150">
        <v>900</v>
      </c>
      <c r="G51" s="150">
        <v>900</v>
      </c>
      <c r="J51" s="115"/>
    </row>
    <row r="52" spans="1:10" s="114" customFormat="1" ht="12.75" customHeight="1" x14ac:dyDescent="0.2">
      <c r="A52" s="148">
        <v>42</v>
      </c>
      <c r="B52" s="183" t="s">
        <v>49</v>
      </c>
      <c r="C52" s="150"/>
      <c r="D52" s="150"/>
      <c r="E52" s="150"/>
      <c r="F52" s="158"/>
      <c r="G52" s="150"/>
      <c r="J52" s="115"/>
    </row>
    <row r="53" spans="1:10" s="114" customFormat="1" ht="24" customHeight="1" x14ac:dyDescent="0.2">
      <c r="A53" s="179" t="s">
        <v>122</v>
      </c>
      <c r="B53" s="167" t="s">
        <v>121</v>
      </c>
      <c r="C53" s="168">
        <f>SUM(C54)</f>
        <v>0</v>
      </c>
      <c r="D53" s="168">
        <f>SUM(D54)</f>
        <v>0</v>
      </c>
      <c r="E53" s="168">
        <f>SUM(E54)</f>
        <v>0</v>
      </c>
      <c r="F53" s="168">
        <f>SUM(F54)</f>
        <v>0</v>
      </c>
      <c r="G53" s="168">
        <f>SUM(G54)</f>
        <v>0</v>
      </c>
      <c r="J53" s="115"/>
    </row>
    <row r="54" spans="1:10" s="114" customFormat="1" x14ac:dyDescent="0.2">
      <c r="A54" s="118" t="s">
        <v>100</v>
      </c>
      <c r="B54" s="117" t="s">
        <v>110</v>
      </c>
      <c r="C54" s="116">
        <f>SUM(C55:C56)</f>
        <v>0</v>
      </c>
      <c r="D54" s="116">
        <f>SUM(D55:D56)</f>
        <v>0</v>
      </c>
      <c r="E54" s="116">
        <f>SUM(E55:E56)</f>
        <v>0</v>
      </c>
      <c r="F54" s="116">
        <f>SUM(F55:F56)</f>
        <v>0</v>
      </c>
      <c r="G54" s="116">
        <f>SUM(G55:G56)</f>
        <v>0</v>
      </c>
      <c r="J54" s="115"/>
    </row>
    <row r="55" spans="1:10" s="114" customFormat="1" x14ac:dyDescent="0.2">
      <c r="A55" s="148">
        <v>31</v>
      </c>
      <c r="B55" s="151" t="s">
        <v>29</v>
      </c>
      <c r="C55" s="150">
        <v>0</v>
      </c>
      <c r="D55" s="150">
        <v>0</v>
      </c>
      <c r="E55" s="150">
        <v>0</v>
      </c>
      <c r="F55" s="150">
        <v>0</v>
      </c>
      <c r="G55" s="150">
        <v>0</v>
      </c>
      <c r="J55" s="115"/>
    </row>
    <row r="56" spans="1:10" s="114" customFormat="1" x14ac:dyDescent="0.2">
      <c r="A56" s="148">
        <v>32</v>
      </c>
      <c r="B56" s="151" t="s">
        <v>31</v>
      </c>
      <c r="C56" s="150">
        <v>0</v>
      </c>
      <c r="D56" s="150">
        <v>0</v>
      </c>
      <c r="E56" s="150">
        <v>0</v>
      </c>
      <c r="F56" s="150">
        <v>0</v>
      </c>
      <c r="G56" s="150">
        <v>0</v>
      </c>
      <c r="J56" s="115"/>
    </row>
    <row r="57" spans="1:10" s="114" customFormat="1" ht="24" customHeight="1" x14ac:dyDescent="0.2">
      <c r="A57" s="179" t="s">
        <v>120</v>
      </c>
      <c r="B57" s="167" t="s">
        <v>119</v>
      </c>
      <c r="C57" s="168">
        <f>SUM(C58)</f>
        <v>42259.19</v>
      </c>
      <c r="D57" s="168">
        <f>SUM(D58)</f>
        <v>15774</v>
      </c>
      <c r="E57" s="168">
        <f>SUM(E58)</f>
        <v>0</v>
      </c>
      <c r="F57" s="168">
        <f>SUM(F58)</f>
        <v>0</v>
      </c>
      <c r="G57" s="168">
        <f>SUM(G58)</f>
        <v>0</v>
      </c>
      <c r="J57" s="115"/>
    </row>
    <row r="58" spans="1:10" s="114" customFormat="1" x14ac:dyDescent="0.2">
      <c r="A58" s="118" t="s">
        <v>100</v>
      </c>
      <c r="B58" s="117" t="s">
        <v>110</v>
      </c>
      <c r="C58" s="116">
        <f>SUM(C59:C59)</f>
        <v>42259.19</v>
      </c>
      <c r="D58" s="116">
        <f>SUM(D59:D59)</f>
        <v>15774</v>
      </c>
      <c r="E58" s="116">
        <f>SUM(E59:E59)</f>
        <v>0</v>
      </c>
      <c r="F58" s="116">
        <f>SUM(F59:F59)</f>
        <v>0</v>
      </c>
      <c r="G58" s="116">
        <f>SUM(G59:G59)</f>
        <v>0</v>
      </c>
      <c r="J58" s="115"/>
    </row>
    <row r="59" spans="1:10" s="114" customFormat="1" x14ac:dyDescent="0.2">
      <c r="A59" s="148">
        <v>32</v>
      </c>
      <c r="B59" s="151" t="s">
        <v>31</v>
      </c>
      <c r="C59" s="150">
        <v>42259.19</v>
      </c>
      <c r="D59" s="150">
        <v>15774</v>
      </c>
      <c r="E59" s="150">
        <v>0</v>
      </c>
      <c r="F59" s="150">
        <v>0</v>
      </c>
      <c r="G59" s="150">
        <v>0</v>
      </c>
      <c r="J59" s="115"/>
    </row>
    <row r="60" spans="1:10" s="114" customFormat="1" ht="24" customHeight="1" x14ac:dyDescent="0.2">
      <c r="A60" s="166" t="s">
        <v>163</v>
      </c>
      <c r="B60" s="167" t="s">
        <v>118</v>
      </c>
      <c r="C60" s="168">
        <f t="shared" ref="C60:G61" si="4">SUM(C61)</f>
        <v>335.63</v>
      </c>
      <c r="D60" s="168">
        <f t="shared" si="4"/>
        <v>5045</v>
      </c>
      <c r="E60" s="168">
        <f t="shared" si="4"/>
        <v>476</v>
      </c>
      <c r="F60" s="168">
        <f t="shared" si="4"/>
        <v>476</v>
      </c>
      <c r="G60" s="168">
        <f t="shared" si="4"/>
        <v>476</v>
      </c>
      <c r="J60" s="115"/>
    </row>
    <row r="61" spans="1:10" s="114" customFormat="1" ht="12.75" customHeight="1" x14ac:dyDescent="0.2">
      <c r="A61" s="118" t="s">
        <v>100</v>
      </c>
      <c r="B61" s="117" t="s">
        <v>117</v>
      </c>
      <c r="C61" s="116">
        <f t="shared" si="4"/>
        <v>335.63</v>
      </c>
      <c r="D61" s="116">
        <f t="shared" si="4"/>
        <v>5045</v>
      </c>
      <c r="E61" s="116">
        <f t="shared" si="4"/>
        <v>476</v>
      </c>
      <c r="F61" s="116">
        <f t="shared" si="4"/>
        <v>476</v>
      </c>
      <c r="G61" s="116">
        <f t="shared" si="4"/>
        <v>476</v>
      </c>
      <c r="J61" s="115"/>
    </row>
    <row r="62" spans="1:10" s="114" customFormat="1" x14ac:dyDescent="0.2">
      <c r="A62" s="148">
        <v>32</v>
      </c>
      <c r="B62" s="151" t="s">
        <v>31</v>
      </c>
      <c r="C62" s="150">
        <v>335.63</v>
      </c>
      <c r="D62" s="150">
        <v>5045</v>
      </c>
      <c r="E62" s="150">
        <v>476</v>
      </c>
      <c r="F62" s="150">
        <v>476</v>
      </c>
      <c r="G62" s="150">
        <v>476</v>
      </c>
      <c r="J62" s="115"/>
    </row>
    <row r="63" spans="1:10" s="114" customFormat="1" ht="27.75" customHeight="1" x14ac:dyDescent="0.2">
      <c r="A63" s="273" t="s">
        <v>164</v>
      </c>
      <c r="B63" s="167" t="s">
        <v>116</v>
      </c>
      <c r="C63" s="168">
        <f>C64+C66</f>
        <v>48225.42</v>
      </c>
      <c r="D63" s="168">
        <f>D64+D66</f>
        <v>54000</v>
      </c>
      <c r="E63" s="168">
        <f>E64+E66</f>
        <v>27000</v>
      </c>
      <c r="F63" s="168">
        <f>F64+F66</f>
        <v>27000</v>
      </c>
      <c r="G63" s="168">
        <f>G64+G66</f>
        <v>27000</v>
      </c>
      <c r="J63" s="115"/>
    </row>
    <row r="64" spans="1:10" s="114" customFormat="1" x14ac:dyDescent="0.2">
      <c r="A64" s="118" t="s">
        <v>100</v>
      </c>
      <c r="B64" s="117" t="s">
        <v>110</v>
      </c>
      <c r="C64" s="116">
        <f>C65</f>
        <v>24346.61</v>
      </c>
      <c r="D64" s="116">
        <f>D65</f>
        <v>27000</v>
      </c>
      <c r="E64" s="116">
        <f>E65</f>
        <v>0</v>
      </c>
      <c r="F64" s="116">
        <f>F65</f>
        <v>0</v>
      </c>
      <c r="G64" s="116">
        <f>G65</f>
        <v>0</v>
      </c>
      <c r="J64" s="115"/>
    </row>
    <row r="65" spans="1:11" s="114" customFormat="1" ht="12.75" customHeight="1" x14ac:dyDescent="0.2">
      <c r="A65" s="172">
        <v>37</v>
      </c>
      <c r="B65" s="151" t="s">
        <v>115</v>
      </c>
      <c r="C65" s="150">
        <v>24346.61</v>
      </c>
      <c r="D65" s="150">
        <v>27000</v>
      </c>
      <c r="E65" s="150">
        <v>0</v>
      </c>
      <c r="F65" s="150">
        <v>0</v>
      </c>
      <c r="G65" s="150">
        <v>0</v>
      </c>
      <c r="J65" s="115"/>
    </row>
    <row r="66" spans="1:11" s="114" customFormat="1" ht="18" customHeight="1" x14ac:dyDescent="0.2">
      <c r="A66" s="118" t="s">
        <v>152</v>
      </c>
      <c r="B66" s="117" t="s">
        <v>88</v>
      </c>
      <c r="C66" s="116">
        <f>SUM(C67:C69)</f>
        <v>23878.809999999998</v>
      </c>
      <c r="D66" s="116">
        <f>SUM(D67:D69)</f>
        <v>27000</v>
      </c>
      <c r="E66" s="116">
        <f>SUM(E67:E69)</f>
        <v>27000</v>
      </c>
      <c r="F66" s="116">
        <f>SUM(F67:F69)</f>
        <v>27000</v>
      </c>
      <c r="G66" s="116">
        <f>SUM(G67:G69)</f>
        <v>27000</v>
      </c>
      <c r="J66" s="115"/>
    </row>
    <row r="67" spans="1:11" s="114" customFormat="1" x14ac:dyDescent="0.2">
      <c r="A67" s="148">
        <v>32</v>
      </c>
      <c r="B67" s="151" t="s">
        <v>31</v>
      </c>
      <c r="C67" s="150"/>
      <c r="D67" s="150"/>
      <c r="E67" s="150"/>
      <c r="F67" s="158"/>
      <c r="G67" s="150"/>
      <c r="J67" s="115"/>
    </row>
    <row r="68" spans="1:11" s="114" customFormat="1" ht="12.75" customHeight="1" x14ac:dyDescent="0.2">
      <c r="A68" s="172">
        <v>37</v>
      </c>
      <c r="B68" s="151" t="s">
        <v>115</v>
      </c>
      <c r="C68" s="150">
        <v>18066.98</v>
      </c>
      <c r="D68" s="150">
        <v>17000</v>
      </c>
      <c r="E68" s="150">
        <v>17000</v>
      </c>
      <c r="F68" s="150">
        <v>17000</v>
      </c>
      <c r="G68" s="150">
        <v>17000</v>
      </c>
      <c r="J68" s="115"/>
    </row>
    <row r="69" spans="1:11" s="114" customFormat="1" ht="12.75" customHeight="1" x14ac:dyDescent="0.2">
      <c r="A69" s="148">
        <v>42</v>
      </c>
      <c r="B69" s="183" t="s">
        <v>49</v>
      </c>
      <c r="C69" s="150">
        <v>5811.83</v>
      </c>
      <c r="D69" s="150">
        <v>10000</v>
      </c>
      <c r="E69" s="150">
        <v>10000</v>
      </c>
      <c r="F69" s="150">
        <v>10000</v>
      </c>
      <c r="G69" s="150">
        <v>10000</v>
      </c>
      <c r="J69" s="115"/>
    </row>
    <row r="70" spans="1:11" ht="32.25" customHeight="1" x14ac:dyDescent="0.2">
      <c r="A70" s="273" t="s">
        <v>165</v>
      </c>
      <c r="B70" s="167" t="s">
        <v>114</v>
      </c>
      <c r="C70" s="168">
        <f t="shared" ref="C70:G71" si="5">SUM(C71)</f>
        <v>400</v>
      </c>
      <c r="D70" s="168">
        <f t="shared" si="5"/>
        <v>1400</v>
      </c>
      <c r="E70" s="168">
        <f t="shared" si="5"/>
        <v>1400</v>
      </c>
      <c r="F70" s="168">
        <f t="shared" si="5"/>
        <v>1400</v>
      </c>
      <c r="G70" s="168">
        <f t="shared" si="5"/>
        <v>1400</v>
      </c>
    </row>
    <row r="71" spans="1:11" s="114" customFormat="1" ht="12.75" customHeight="1" x14ac:dyDescent="0.2">
      <c r="A71" s="118" t="s">
        <v>100</v>
      </c>
      <c r="B71" s="117" t="s">
        <v>112</v>
      </c>
      <c r="C71" s="116">
        <f t="shared" si="5"/>
        <v>400</v>
      </c>
      <c r="D71" s="116">
        <f t="shared" si="5"/>
        <v>1400</v>
      </c>
      <c r="E71" s="116">
        <f t="shared" si="5"/>
        <v>1400</v>
      </c>
      <c r="F71" s="116">
        <f t="shared" si="5"/>
        <v>1400</v>
      </c>
      <c r="G71" s="116">
        <f t="shared" si="5"/>
        <v>1400</v>
      </c>
      <c r="J71" s="115"/>
      <c r="K71" s="130"/>
    </row>
    <row r="72" spans="1:11" s="114" customFormat="1" x14ac:dyDescent="0.2">
      <c r="A72" s="148">
        <v>32</v>
      </c>
      <c r="B72" s="151" t="s">
        <v>31</v>
      </c>
      <c r="C72" s="150">
        <v>400</v>
      </c>
      <c r="D72" s="150">
        <v>1400</v>
      </c>
      <c r="E72" s="150">
        <v>1400</v>
      </c>
      <c r="F72" s="150">
        <v>1400</v>
      </c>
      <c r="G72" s="150">
        <v>1400</v>
      </c>
      <c r="J72" s="115"/>
      <c r="K72" s="130"/>
    </row>
    <row r="73" spans="1:11" ht="24.75" customHeight="1" x14ac:dyDescent="0.2">
      <c r="A73" s="166" t="s">
        <v>166</v>
      </c>
      <c r="B73" s="167" t="s">
        <v>113</v>
      </c>
      <c r="C73" s="168">
        <f>C74+C76</f>
        <v>91506.180000000008</v>
      </c>
      <c r="D73" s="168">
        <f>D74+D76</f>
        <v>95000</v>
      </c>
      <c r="E73" s="168">
        <f>E74+E76</f>
        <v>84860</v>
      </c>
      <c r="F73" s="168">
        <f>F74+F76</f>
        <v>84860</v>
      </c>
      <c r="G73" s="168">
        <f>G74+G76</f>
        <v>84860</v>
      </c>
    </row>
    <row r="74" spans="1:11" s="114" customFormat="1" ht="12.75" customHeight="1" x14ac:dyDescent="0.2">
      <c r="A74" s="118" t="s">
        <v>100</v>
      </c>
      <c r="B74" s="117" t="s">
        <v>112</v>
      </c>
      <c r="C74" s="116">
        <f>SUM(C75)</f>
        <v>1713.35</v>
      </c>
      <c r="D74" s="116">
        <f>SUM(D75)</f>
        <v>0</v>
      </c>
      <c r="E74" s="116">
        <f>SUM(E75)</f>
        <v>0</v>
      </c>
      <c r="F74" s="116">
        <f>SUM(F75)</f>
        <v>0</v>
      </c>
      <c r="G74" s="116">
        <f>SUM(G75)</f>
        <v>0</v>
      </c>
      <c r="J74" s="115"/>
      <c r="K74" s="130"/>
    </row>
    <row r="75" spans="1:11" s="114" customFormat="1" x14ac:dyDescent="0.2">
      <c r="A75" s="148">
        <v>32</v>
      </c>
      <c r="B75" s="151" t="s">
        <v>31</v>
      </c>
      <c r="C75" s="150">
        <v>1713.35</v>
      </c>
      <c r="D75" s="150">
        <v>0</v>
      </c>
      <c r="E75" s="150">
        <v>0</v>
      </c>
      <c r="F75" s="150">
        <v>0</v>
      </c>
      <c r="G75" s="150">
        <v>0</v>
      </c>
      <c r="J75" s="115"/>
      <c r="K75" s="130"/>
    </row>
    <row r="76" spans="1:11" s="114" customFormat="1" ht="18" customHeight="1" x14ac:dyDescent="0.2">
      <c r="A76" s="118" t="s">
        <v>152</v>
      </c>
      <c r="B76" s="117" t="s">
        <v>88</v>
      </c>
      <c r="C76" s="116">
        <f>SUM(C77)</f>
        <v>89792.83</v>
      </c>
      <c r="D76" s="116">
        <f>SUM(D77)</f>
        <v>95000</v>
      </c>
      <c r="E76" s="116">
        <f>SUM(E77)</f>
        <v>84860</v>
      </c>
      <c r="F76" s="116">
        <f>SUM(F77)</f>
        <v>84860</v>
      </c>
      <c r="G76" s="116">
        <f>SUM(G77)</f>
        <v>84860</v>
      </c>
      <c r="J76" s="115"/>
    </row>
    <row r="77" spans="1:11" s="114" customFormat="1" ht="12.75" customHeight="1" x14ac:dyDescent="0.2">
      <c r="A77" s="148">
        <v>32</v>
      </c>
      <c r="B77" s="151" t="s">
        <v>31</v>
      </c>
      <c r="C77" s="150">
        <v>89792.83</v>
      </c>
      <c r="D77" s="150">
        <v>95000</v>
      </c>
      <c r="E77" s="150">
        <v>84860</v>
      </c>
      <c r="F77" s="150">
        <v>84860</v>
      </c>
      <c r="G77" s="150">
        <v>84860</v>
      </c>
      <c r="J77" s="115"/>
    </row>
    <row r="78" spans="1:11" ht="27.75" customHeight="1" x14ac:dyDescent="0.2">
      <c r="A78" s="273" t="s">
        <v>167</v>
      </c>
      <c r="B78" s="167" t="s">
        <v>111</v>
      </c>
      <c r="C78" s="168">
        <f>SUM(C79)</f>
        <v>3087.12</v>
      </c>
      <c r="D78" s="168">
        <f>SUM(D79)</f>
        <v>3100</v>
      </c>
      <c r="E78" s="168">
        <f>SUM(E79)</f>
        <v>3100</v>
      </c>
      <c r="F78" s="168">
        <f>SUM(F79)</f>
        <v>3100</v>
      </c>
      <c r="G78" s="168">
        <f>SUM(G79)</f>
        <v>3100</v>
      </c>
    </row>
    <row r="79" spans="1:11" s="114" customFormat="1" x14ac:dyDescent="0.2">
      <c r="A79" s="118" t="s">
        <v>100</v>
      </c>
      <c r="B79" s="117" t="s">
        <v>110</v>
      </c>
      <c r="C79" s="116">
        <f>SUM(C80:C81)</f>
        <v>3087.12</v>
      </c>
      <c r="D79" s="116">
        <f>SUM(D80:D81)</f>
        <v>3100</v>
      </c>
      <c r="E79" s="116">
        <f>SUM(E80:E81)</f>
        <v>3100</v>
      </c>
      <c r="F79" s="116">
        <f>SUM(F80:F81)</f>
        <v>3100</v>
      </c>
      <c r="G79" s="116">
        <f>SUM(G80:G81)</f>
        <v>3100</v>
      </c>
      <c r="J79" s="115"/>
    </row>
    <row r="80" spans="1:11" s="114" customFormat="1" x14ac:dyDescent="0.2">
      <c r="A80" s="148">
        <v>31</v>
      </c>
      <c r="B80" s="151" t="s">
        <v>29</v>
      </c>
      <c r="C80" s="150"/>
      <c r="D80" s="150"/>
      <c r="E80" s="150"/>
      <c r="F80" s="158"/>
      <c r="G80" s="150"/>
      <c r="J80" s="115"/>
    </row>
    <row r="81" spans="1:11" s="114" customFormat="1" x14ac:dyDescent="0.2">
      <c r="A81" s="148">
        <v>32</v>
      </c>
      <c r="B81" s="151" t="s">
        <v>31</v>
      </c>
      <c r="C81" s="150">
        <v>3087.12</v>
      </c>
      <c r="D81" s="150">
        <v>3100</v>
      </c>
      <c r="E81" s="150">
        <v>3100</v>
      </c>
      <c r="F81" s="150">
        <v>3100</v>
      </c>
      <c r="G81" s="150">
        <v>3100</v>
      </c>
      <c r="J81" s="115"/>
    </row>
    <row r="82" spans="1:11" ht="24.75" customHeight="1" x14ac:dyDescent="0.2">
      <c r="A82" s="166" t="s">
        <v>148</v>
      </c>
      <c r="B82" s="167" t="s">
        <v>149</v>
      </c>
      <c r="C82" s="168">
        <f>C83</f>
        <v>472.5</v>
      </c>
      <c r="D82" s="168">
        <f t="shared" ref="D82:G82" si="6">D83</f>
        <v>20600</v>
      </c>
      <c r="E82" s="168">
        <f t="shared" si="6"/>
        <v>0</v>
      </c>
      <c r="F82" s="168">
        <f t="shared" si="6"/>
        <v>0</v>
      </c>
      <c r="G82" s="168">
        <f t="shared" si="6"/>
        <v>0</v>
      </c>
    </row>
    <row r="83" spans="1:11" s="114" customFormat="1" ht="12.75" customHeight="1" x14ac:dyDescent="0.2">
      <c r="A83" s="118" t="s">
        <v>100</v>
      </c>
      <c r="B83" s="117" t="s">
        <v>112</v>
      </c>
      <c r="C83" s="116">
        <f>SUM(C84)</f>
        <v>472.5</v>
      </c>
      <c r="D83" s="116">
        <f>SUM(D84)</f>
        <v>20600</v>
      </c>
      <c r="E83" s="116">
        <f>SUM(E84)</f>
        <v>0</v>
      </c>
      <c r="F83" s="116">
        <f>SUM(F84)</f>
        <v>0</v>
      </c>
      <c r="G83" s="116">
        <f>SUM(G84)</f>
        <v>0</v>
      </c>
      <c r="J83" s="115"/>
      <c r="K83" s="130"/>
    </row>
    <row r="84" spans="1:11" s="114" customFormat="1" x14ac:dyDescent="0.2">
      <c r="A84" s="148">
        <v>32</v>
      </c>
      <c r="B84" s="151" t="s">
        <v>31</v>
      </c>
      <c r="C84" s="150">
        <v>472.5</v>
      </c>
      <c r="D84" s="150">
        <v>20600</v>
      </c>
      <c r="E84" s="150">
        <v>0</v>
      </c>
      <c r="F84" s="150">
        <v>0</v>
      </c>
      <c r="G84" s="150">
        <v>0</v>
      </c>
      <c r="J84" s="115"/>
      <c r="K84" s="130"/>
    </row>
    <row r="85" spans="1:11" ht="23.25" customHeight="1" x14ac:dyDescent="0.2">
      <c r="A85" s="166" t="s">
        <v>108</v>
      </c>
      <c r="B85" s="167" t="s">
        <v>109</v>
      </c>
      <c r="C85" s="168">
        <f>SUM(C86)</f>
        <v>40665.42</v>
      </c>
      <c r="D85" s="168">
        <f>SUM(D86)</f>
        <v>0</v>
      </c>
      <c r="E85" s="168">
        <f>SUM(E86)</f>
        <v>0</v>
      </c>
      <c r="F85" s="168">
        <f>SUM(F86)</f>
        <v>0</v>
      </c>
      <c r="G85" s="168">
        <f>SUM(G86)</f>
        <v>0</v>
      </c>
    </row>
    <row r="86" spans="1:11" s="114" customFormat="1" ht="14.25" customHeight="1" x14ac:dyDescent="0.2">
      <c r="A86" s="129" t="s">
        <v>100</v>
      </c>
      <c r="B86" s="128" t="s">
        <v>106</v>
      </c>
      <c r="C86" s="116">
        <f>SUM(C87:C88)</f>
        <v>40665.42</v>
      </c>
      <c r="D86" s="116">
        <f>SUM(D87:D88)</f>
        <v>0</v>
      </c>
      <c r="E86" s="116">
        <f>SUM(E87:E88)</f>
        <v>0</v>
      </c>
      <c r="F86" s="116">
        <f>SUM(F87:F88)</f>
        <v>0</v>
      </c>
      <c r="G86" s="116">
        <f>SUM(G87:G88)</f>
        <v>0</v>
      </c>
      <c r="J86" s="115"/>
    </row>
    <row r="87" spans="1:11" s="114" customFormat="1" ht="12.75" customHeight="1" x14ac:dyDescent="0.2">
      <c r="A87" s="173">
        <v>31</v>
      </c>
      <c r="B87" s="151" t="s">
        <v>29</v>
      </c>
      <c r="C87" s="150">
        <v>39700</v>
      </c>
      <c r="D87" s="150">
        <v>0</v>
      </c>
      <c r="E87" s="150">
        <v>0</v>
      </c>
      <c r="F87" s="150">
        <v>0</v>
      </c>
      <c r="G87" s="150">
        <v>0</v>
      </c>
      <c r="J87" s="115"/>
    </row>
    <row r="88" spans="1:11" s="114" customFormat="1" x14ac:dyDescent="0.2">
      <c r="A88" s="148">
        <v>32</v>
      </c>
      <c r="B88" s="151" t="s">
        <v>31</v>
      </c>
      <c r="C88" s="150">
        <v>965.42</v>
      </c>
      <c r="D88" s="150">
        <v>0</v>
      </c>
      <c r="E88" s="150">
        <v>0</v>
      </c>
      <c r="F88" s="150">
        <v>0</v>
      </c>
      <c r="G88" s="150">
        <v>0</v>
      </c>
      <c r="J88" s="115"/>
    </row>
    <row r="89" spans="1:11" ht="23.25" customHeight="1" x14ac:dyDescent="0.2">
      <c r="A89" s="273" t="s">
        <v>168</v>
      </c>
      <c r="B89" s="167" t="s">
        <v>107</v>
      </c>
      <c r="C89" s="168">
        <f>SUM(C90+C93)</f>
        <v>26980.080000000002</v>
      </c>
      <c r="D89" s="168">
        <f t="shared" ref="D89:G89" si="7">SUM(D90+D93)</f>
        <v>107150</v>
      </c>
      <c r="E89" s="168">
        <f t="shared" si="7"/>
        <v>100000</v>
      </c>
      <c r="F89" s="168">
        <f t="shared" si="7"/>
        <v>100000</v>
      </c>
      <c r="G89" s="168">
        <f t="shared" si="7"/>
        <v>100000</v>
      </c>
    </row>
    <row r="90" spans="1:11" s="114" customFormat="1" ht="14.25" customHeight="1" x14ac:dyDescent="0.2">
      <c r="A90" s="129" t="s">
        <v>100</v>
      </c>
      <c r="B90" s="128" t="s">
        <v>106</v>
      </c>
      <c r="C90" s="116">
        <f>SUM(C91:C92)</f>
        <v>26980.080000000002</v>
      </c>
      <c r="D90" s="116">
        <f>SUM(D91:D92)</f>
        <v>2150</v>
      </c>
      <c r="E90" s="116">
        <f>SUM(E91:E92)</f>
        <v>1242</v>
      </c>
      <c r="F90" s="116">
        <f>SUM(F91:F92)</f>
        <v>1242</v>
      </c>
      <c r="G90" s="116">
        <f>SUM(G91:G92)</f>
        <v>1242</v>
      </c>
      <c r="J90" s="115"/>
    </row>
    <row r="91" spans="1:11" s="114" customFormat="1" ht="12.75" customHeight="1" x14ac:dyDescent="0.2">
      <c r="A91" s="173">
        <v>31</v>
      </c>
      <c r="B91" s="151" t="s">
        <v>29</v>
      </c>
      <c r="C91" s="150">
        <v>26017.5</v>
      </c>
      <c r="D91" s="150">
        <v>2150</v>
      </c>
      <c r="E91" s="150">
        <v>1242</v>
      </c>
      <c r="F91" s="150">
        <v>1242</v>
      </c>
      <c r="G91" s="150">
        <v>1242</v>
      </c>
      <c r="J91" s="115"/>
    </row>
    <row r="92" spans="1:11" s="114" customFormat="1" x14ac:dyDescent="0.2">
      <c r="A92" s="148">
        <v>32</v>
      </c>
      <c r="B92" s="151" t="s">
        <v>31</v>
      </c>
      <c r="C92" s="150">
        <v>962.58</v>
      </c>
      <c r="D92" s="150">
        <v>0</v>
      </c>
      <c r="E92" s="150">
        <v>0</v>
      </c>
      <c r="F92" s="150">
        <v>0</v>
      </c>
      <c r="G92" s="150">
        <v>0</v>
      </c>
      <c r="J92" s="115"/>
    </row>
    <row r="93" spans="1:11" s="114" customFormat="1" ht="14.25" customHeight="1" x14ac:dyDescent="0.2">
      <c r="A93" s="129" t="s">
        <v>169</v>
      </c>
      <c r="B93" s="128" t="s">
        <v>150</v>
      </c>
      <c r="C93" s="116">
        <f>SUM(C94:C95)</f>
        <v>0</v>
      </c>
      <c r="D93" s="116">
        <f>SUM(D94:D95)</f>
        <v>105000</v>
      </c>
      <c r="E93" s="116">
        <f>SUM(E94:E95)</f>
        <v>98758</v>
      </c>
      <c r="F93" s="116">
        <f>SUM(F94:F95)</f>
        <v>98758</v>
      </c>
      <c r="G93" s="116">
        <f>SUM(G94:G95)</f>
        <v>98758</v>
      </c>
      <c r="J93" s="115"/>
    </row>
    <row r="94" spans="1:11" s="114" customFormat="1" ht="12.75" customHeight="1" x14ac:dyDescent="0.2">
      <c r="A94" s="173">
        <v>31</v>
      </c>
      <c r="B94" s="151" t="s">
        <v>29</v>
      </c>
      <c r="C94" s="150">
        <v>0</v>
      </c>
      <c r="D94" s="150">
        <v>102858</v>
      </c>
      <c r="E94" s="150">
        <v>96508</v>
      </c>
      <c r="F94" s="150">
        <v>96508</v>
      </c>
      <c r="G94" s="150">
        <v>96508</v>
      </c>
      <c r="J94" s="115"/>
    </row>
    <row r="95" spans="1:11" s="114" customFormat="1" x14ac:dyDescent="0.2">
      <c r="A95" s="148">
        <v>32</v>
      </c>
      <c r="B95" s="151" t="s">
        <v>31</v>
      </c>
      <c r="C95" s="150">
        <v>0</v>
      </c>
      <c r="D95" s="150">
        <v>2142</v>
      </c>
      <c r="E95" s="150">
        <v>2250</v>
      </c>
      <c r="F95" s="150">
        <v>2250</v>
      </c>
      <c r="G95" s="150">
        <v>2250</v>
      </c>
      <c r="J95" s="115"/>
    </row>
    <row r="96" spans="1:11" s="113" customFormat="1" ht="33.75" customHeight="1" thickBot="1" x14ac:dyDescent="0.25">
      <c r="A96" s="182" t="s">
        <v>130</v>
      </c>
      <c r="B96" s="182" t="s">
        <v>38</v>
      </c>
      <c r="C96" s="180" t="s">
        <v>141</v>
      </c>
      <c r="D96" s="180" t="s">
        <v>142</v>
      </c>
      <c r="E96" s="180" t="s">
        <v>143</v>
      </c>
      <c r="F96" s="181" t="s">
        <v>78</v>
      </c>
      <c r="G96" s="181" t="s">
        <v>144</v>
      </c>
      <c r="J96" s="122"/>
    </row>
    <row r="97" spans="1:10" s="113" customFormat="1" ht="23.25" customHeight="1" thickTop="1" x14ac:dyDescent="0.2">
      <c r="A97" s="155" t="s">
        <v>160</v>
      </c>
      <c r="B97" s="156" t="s">
        <v>105</v>
      </c>
      <c r="C97" s="157">
        <f>SUM(C98+C113)</f>
        <v>4994.53</v>
      </c>
      <c r="D97" s="157">
        <f>SUM(D98+D113)</f>
        <v>27330</v>
      </c>
      <c r="E97" s="157">
        <f>SUM(E98+E113)</f>
        <v>22100</v>
      </c>
      <c r="F97" s="157">
        <f>SUM(F98+F113)</f>
        <v>20100</v>
      </c>
      <c r="G97" s="157">
        <f>SUM(G98+G113)</f>
        <v>20100</v>
      </c>
      <c r="J97" s="122"/>
    </row>
    <row r="98" spans="1:10" s="113" customFormat="1" ht="39" customHeight="1" x14ac:dyDescent="0.2">
      <c r="A98" s="273" t="s">
        <v>158</v>
      </c>
      <c r="B98" s="167" t="s">
        <v>104</v>
      </c>
      <c r="C98" s="168">
        <f>SUM(C99+C101+C103+C105+C107+C109+C111)</f>
        <v>2158.42</v>
      </c>
      <c r="D98" s="168">
        <f>SUM(D99+D101+D103+D105+D107+D109+D111)</f>
        <v>25500</v>
      </c>
      <c r="E98" s="168">
        <f>SUM(E99+E101+E103+E105+E107+E109+E111)</f>
        <v>20000</v>
      </c>
      <c r="F98" s="168">
        <f>SUM(F99+F101+F103+F105+F107+F109+F111)</f>
        <v>18000</v>
      </c>
      <c r="G98" s="168">
        <f>SUM(G99+G101+G103+G105+G107+G109+G111)</f>
        <v>18000</v>
      </c>
      <c r="J98" s="122"/>
    </row>
    <row r="99" spans="1:10" s="113" customFormat="1" ht="15.75" customHeight="1" x14ac:dyDescent="0.2">
      <c r="A99" s="118" t="s">
        <v>98</v>
      </c>
      <c r="B99" s="117" t="s">
        <v>97</v>
      </c>
      <c r="C99" s="116">
        <f>SUM(C100:C100)</f>
        <v>2158.42</v>
      </c>
      <c r="D99" s="116">
        <f>SUM(D100:D100)</f>
        <v>25500</v>
      </c>
      <c r="E99" s="116">
        <f>SUM(E100:E100)</f>
        <v>20000</v>
      </c>
      <c r="F99" s="116">
        <f>SUM(F100:F100)</f>
        <v>18000</v>
      </c>
      <c r="G99" s="116">
        <f>SUM(G100:G100)</f>
        <v>18000</v>
      </c>
      <c r="J99" s="122"/>
    </row>
    <row r="100" spans="1:10" s="174" customFormat="1" ht="12.75" customHeight="1" x14ac:dyDescent="0.2">
      <c r="A100" s="159">
        <v>42</v>
      </c>
      <c r="B100" s="160" t="s">
        <v>49</v>
      </c>
      <c r="C100" s="161">
        <v>2158.42</v>
      </c>
      <c r="D100" s="161">
        <v>25500</v>
      </c>
      <c r="E100" s="161">
        <v>20000</v>
      </c>
      <c r="F100" s="161">
        <v>18000</v>
      </c>
      <c r="G100" s="161">
        <v>18000</v>
      </c>
      <c r="J100" s="175"/>
    </row>
    <row r="101" spans="1:10" s="123" customFormat="1" ht="15.75" customHeight="1" x14ac:dyDescent="0.2">
      <c r="A101" s="127" t="s">
        <v>96</v>
      </c>
      <c r="B101" s="126" t="s">
        <v>95</v>
      </c>
      <c r="C101" s="125">
        <f>SUM(C102:C102)</f>
        <v>0</v>
      </c>
      <c r="D101" s="125">
        <f>SUM(D102:D102)</f>
        <v>0</v>
      </c>
      <c r="E101" s="125">
        <f>SUM(E102:E102)</f>
        <v>0</v>
      </c>
      <c r="F101" s="125">
        <f>SUM(F102:F102)</f>
        <v>0</v>
      </c>
      <c r="G101" s="125">
        <f>SUM(G102:G102)</f>
        <v>0</v>
      </c>
      <c r="J101" s="124"/>
    </row>
    <row r="102" spans="1:10" s="174" customFormat="1" ht="15.75" customHeight="1" x14ac:dyDescent="0.2">
      <c r="A102" s="159">
        <v>42</v>
      </c>
      <c r="B102" s="160" t="s">
        <v>49</v>
      </c>
      <c r="C102" s="161">
        <v>0</v>
      </c>
      <c r="D102" s="161">
        <v>0</v>
      </c>
      <c r="E102" s="161">
        <v>0</v>
      </c>
      <c r="F102" s="161">
        <v>0</v>
      </c>
      <c r="G102" s="161">
        <v>0</v>
      </c>
      <c r="J102" s="175"/>
    </row>
    <row r="103" spans="1:10" s="123" customFormat="1" ht="15.75" customHeight="1" x14ac:dyDescent="0.2">
      <c r="A103" s="127" t="s">
        <v>152</v>
      </c>
      <c r="B103" s="126" t="s">
        <v>88</v>
      </c>
      <c r="C103" s="125">
        <f>SUM(C104:C104)</f>
        <v>0</v>
      </c>
      <c r="D103" s="125">
        <f>SUM(D104:D104)</f>
        <v>0</v>
      </c>
      <c r="E103" s="125">
        <f>SUM(E104:E104)</f>
        <v>0</v>
      </c>
      <c r="F103" s="125">
        <f>SUM(F104:F104)</f>
        <v>0</v>
      </c>
      <c r="G103" s="125">
        <f>SUM(G104:G104)</f>
        <v>0</v>
      </c>
      <c r="J103" s="124"/>
    </row>
    <row r="104" spans="1:10" s="174" customFormat="1" ht="15.75" customHeight="1" x14ac:dyDescent="0.2">
      <c r="A104" s="159">
        <v>42</v>
      </c>
      <c r="B104" s="160" t="s">
        <v>49</v>
      </c>
      <c r="C104" s="161"/>
      <c r="D104" s="161">
        <v>0</v>
      </c>
      <c r="E104" s="161"/>
      <c r="F104" s="161"/>
      <c r="G104" s="161"/>
      <c r="J104" s="175"/>
    </row>
    <row r="105" spans="1:10" s="123" customFormat="1" ht="15.75" customHeight="1" x14ac:dyDescent="0.2">
      <c r="A105" s="127" t="s">
        <v>153</v>
      </c>
      <c r="B105" s="126" t="s">
        <v>103</v>
      </c>
      <c r="C105" s="125">
        <f>SUM(C106:C106)</f>
        <v>0</v>
      </c>
      <c r="D105" s="125">
        <f>SUM(D106:D106)</f>
        <v>0</v>
      </c>
      <c r="E105" s="125">
        <f>SUM(E106:E106)</f>
        <v>0</v>
      </c>
      <c r="F105" s="125">
        <f>SUM(F106:F106)</f>
        <v>0</v>
      </c>
      <c r="G105" s="125">
        <f>SUM(G106:G106)</f>
        <v>0</v>
      </c>
      <c r="J105" s="124"/>
    </row>
    <row r="106" spans="1:10" s="174" customFormat="1" ht="15.75" customHeight="1" x14ac:dyDescent="0.2">
      <c r="A106" s="159">
        <v>42</v>
      </c>
      <c r="B106" s="160" t="s">
        <v>49</v>
      </c>
      <c r="C106" s="161"/>
      <c r="D106" s="161">
        <v>0</v>
      </c>
      <c r="E106" s="161">
        <v>0</v>
      </c>
      <c r="F106" s="161">
        <v>0</v>
      </c>
      <c r="G106" s="161">
        <v>0</v>
      </c>
      <c r="J106" s="175"/>
    </row>
    <row r="107" spans="1:10" s="123" customFormat="1" ht="15.75" customHeight="1" x14ac:dyDescent="0.2">
      <c r="A107" s="127" t="s">
        <v>154</v>
      </c>
      <c r="B107" s="126" t="s">
        <v>102</v>
      </c>
      <c r="C107" s="125">
        <f>SUM(C108:C108)</f>
        <v>0</v>
      </c>
      <c r="D107" s="125">
        <f>SUM(D108:D108)</f>
        <v>0</v>
      </c>
      <c r="E107" s="125">
        <f>SUM(E108:E108)</f>
        <v>0</v>
      </c>
      <c r="F107" s="125">
        <f>SUM(F108:F108)</f>
        <v>0</v>
      </c>
      <c r="G107" s="125">
        <f>SUM(G108:G108)</f>
        <v>0</v>
      </c>
      <c r="J107" s="124"/>
    </row>
    <row r="108" spans="1:10" s="174" customFormat="1" ht="15.75" customHeight="1" x14ac:dyDescent="0.2">
      <c r="A108" s="159">
        <v>42</v>
      </c>
      <c r="B108" s="160" t="s">
        <v>49</v>
      </c>
      <c r="C108" s="161"/>
      <c r="D108" s="161"/>
      <c r="E108" s="161"/>
      <c r="F108" s="176"/>
      <c r="G108" s="161"/>
      <c r="J108" s="175"/>
    </row>
    <row r="109" spans="1:10" s="123" customFormat="1" ht="15.75" customHeight="1" x14ac:dyDescent="0.2">
      <c r="A109" s="127" t="s">
        <v>94</v>
      </c>
      <c r="B109" s="126" t="s">
        <v>93</v>
      </c>
      <c r="C109" s="125">
        <f>SUM(C110:C110)</f>
        <v>0</v>
      </c>
      <c r="D109" s="125">
        <f>SUM(D110:D110)</f>
        <v>0</v>
      </c>
      <c r="E109" s="125">
        <f>SUM(E110:E110)</f>
        <v>0</v>
      </c>
      <c r="F109" s="125">
        <f>SUM(F110:F110)</f>
        <v>0</v>
      </c>
      <c r="G109" s="125">
        <f>SUM(G110:G110)</f>
        <v>0</v>
      </c>
      <c r="J109" s="124"/>
    </row>
    <row r="110" spans="1:10" s="174" customFormat="1" ht="15.75" customHeight="1" x14ac:dyDescent="0.2">
      <c r="A110" s="159">
        <v>42</v>
      </c>
      <c r="B110" s="160" t="s">
        <v>49</v>
      </c>
      <c r="C110" s="161">
        <v>0</v>
      </c>
      <c r="D110" s="161"/>
      <c r="E110" s="161"/>
      <c r="F110" s="176"/>
      <c r="G110" s="161"/>
      <c r="J110" s="175"/>
    </row>
    <row r="111" spans="1:10" s="113" customFormat="1" ht="21.75" customHeight="1" x14ac:dyDescent="0.2">
      <c r="A111" s="118" t="s">
        <v>92</v>
      </c>
      <c r="B111" s="117" t="s">
        <v>91</v>
      </c>
      <c r="C111" s="116">
        <f>SUM(C112:C112)</f>
        <v>0</v>
      </c>
      <c r="D111" s="116">
        <f>SUM(D112:D112)</f>
        <v>0</v>
      </c>
      <c r="E111" s="116">
        <f>SUM(E112:E112)</f>
        <v>0</v>
      </c>
      <c r="F111" s="116">
        <f>SUM(F112:F112)</f>
        <v>0</v>
      </c>
      <c r="G111" s="116">
        <f>SUM(G112:G112)</f>
        <v>0</v>
      </c>
      <c r="J111" s="122"/>
    </row>
    <row r="112" spans="1:10" s="177" customFormat="1" ht="15.75" customHeight="1" x14ac:dyDescent="0.2">
      <c r="A112" s="148">
        <v>42</v>
      </c>
      <c r="B112" s="183" t="s">
        <v>49</v>
      </c>
      <c r="C112" s="150"/>
      <c r="D112" s="150"/>
      <c r="E112" s="150"/>
      <c r="F112" s="158"/>
      <c r="G112" s="150"/>
      <c r="J112" s="178"/>
    </row>
    <row r="113" spans="1:10" ht="24.75" customHeight="1" x14ac:dyDescent="0.2">
      <c r="A113" s="273" t="s">
        <v>170</v>
      </c>
      <c r="B113" s="167" t="s">
        <v>101</v>
      </c>
      <c r="C113" s="168">
        <f>SUM(C114+C116+C118+C120+C122+C124)</f>
        <v>2836.1099999999997</v>
      </c>
      <c r="D113" s="168">
        <f>SUM(D114+D116+D118+D120+D122+D124)</f>
        <v>1830</v>
      </c>
      <c r="E113" s="168">
        <f>SUM(E114+E116+E118+E120+E122+E124)</f>
        <v>2100</v>
      </c>
      <c r="F113" s="168">
        <f>SUM(F114+F116+F118+F120+F122+F124)</f>
        <v>2100</v>
      </c>
      <c r="G113" s="168">
        <f>SUM(G114+G116+G118+G120+G122+G124)</f>
        <v>2100</v>
      </c>
    </row>
    <row r="114" spans="1:10" s="114" customFormat="1" ht="20.25" customHeight="1" x14ac:dyDescent="0.2">
      <c r="A114" s="118" t="s">
        <v>100</v>
      </c>
      <c r="B114" s="117" t="s">
        <v>99</v>
      </c>
      <c r="C114" s="116">
        <f>SUM(C115)</f>
        <v>840</v>
      </c>
      <c r="D114" s="116">
        <f>SUM(D115)</f>
        <v>760</v>
      </c>
      <c r="E114" s="116">
        <f>SUM(E115)</f>
        <v>760</v>
      </c>
      <c r="F114" s="116">
        <f>SUM(F115)</f>
        <v>760</v>
      </c>
      <c r="G114" s="116">
        <f>SUM(G115)</f>
        <v>760</v>
      </c>
      <c r="J114" s="115"/>
    </row>
    <row r="115" spans="1:10" s="119" customFormat="1" ht="12.75" customHeight="1" x14ac:dyDescent="0.2">
      <c r="A115" s="159">
        <v>42</v>
      </c>
      <c r="B115" s="160" t="s">
        <v>49</v>
      </c>
      <c r="C115" s="161">
        <v>840</v>
      </c>
      <c r="D115" s="161">
        <v>760</v>
      </c>
      <c r="E115" s="161">
        <v>760</v>
      </c>
      <c r="F115" s="161">
        <v>760</v>
      </c>
      <c r="G115" s="161">
        <v>760</v>
      </c>
      <c r="J115" s="120"/>
    </row>
    <row r="116" spans="1:10" ht="18" customHeight="1" x14ac:dyDescent="0.2">
      <c r="A116" s="118" t="s">
        <v>98</v>
      </c>
      <c r="B116" s="117" t="s">
        <v>97</v>
      </c>
      <c r="C116" s="116">
        <f>SUM(C117:C117)</f>
        <v>0</v>
      </c>
      <c r="D116" s="116">
        <f>SUM(D117:D117)</f>
        <v>0</v>
      </c>
      <c r="E116" s="116">
        <f>SUM(E117:E117)</f>
        <v>0</v>
      </c>
      <c r="F116" s="116">
        <f>SUM(F117:F117)</f>
        <v>0</v>
      </c>
      <c r="G116" s="116">
        <f>SUM(G117:G117)</f>
        <v>0</v>
      </c>
    </row>
    <row r="117" spans="1:10" s="114" customFormat="1" ht="15.75" customHeight="1" x14ac:dyDescent="0.2">
      <c r="A117" s="148">
        <v>42</v>
      </c>
      <c r="B117" s="183" t="s">
        <v>49</v>
      </c>
      <c r="C117" s="150"/>
      <c r="D117" s="150"/>
      <c r="E117" s="150"/>
      <c r="F117" s="164"/>
      <c r="G117" s="165"/>
      <c r="J117" s="115"/>
    </row>
    <row r="118" spans="1:10" ht="18" customHeight="1" x14ac:dyDescent="0.2">
      <c r="A118" s="118" t="s">
        <v>96</v>
      </c>
      <c r="B118" s="117" t="s">
        <v>95</v>
      </c>
      <c r="C118" s="121">
        <f>SUM(C119:C119)</f>
        <v>0</v>
      </c>
      <c r="D118" s="121">
        <f>SUM(D119:D119)</f>
        <v>0</v>
      </c>
      <c r="E118" s="121">
        <f>SUM(E119:E119)</f>
        <v>0</v>
      </c>
      <c r="F118" s="121">
        <f>SUM(F119:F119)</f>
        <v>0</v>
      </c>
      <c r="G118" s="121">
        <f>SUM(G119:G119)</f>
        <v>0</v>
      </c>
    </row>
    <row r="119" spans="1:10" s="119" customFormat="1" ht="12.75" customHeight="1" x14ac:dyDescent="0.2">
      <c r="A119" s="159">
        <v>42</v>
      </c>
      <c r="B119" s="160" t="s">
        <v>49</v>
      </c>
      <c r="C119" s="161"/>
      <c r="D119" s="161"/>
      <c r="E119" s="161"/>
      <c r="F119" s="162"/>
      <c r="G119" s="163"/>
      <c r="J119" s="120"/>
    </row>
    <row r="120" spans="1:10" s="114" customFormat="1" ht="18.75" customHeight="1" x14ac:dyDescent="0.2">
      <c r="A120" s="118" t="s">
        <v>152</v>
      </c>
      <c r="B120" s="117" t="s">
        <v>88</v>
      </c>
      <c r="C120" s="116">
        <f>SUM(C121:C121)</f>
        <v>740</v>
      </c>
      <c r="D120" s="116">
        <f>SUM(D121:D121)</f>
        <v>570</v>
      </c>
      <c r="E120" s="116">
        <f>SUM(E121:E121)</f>
        <v>740</v>
      </c>
      <c r="F120" s="116">
        <f>SUM(F121:F121)</f>
        <v>740</v>
      </c>
      <c r="G120" s="116">
        <f>SUM(G121:G121)</f>
        <v>740</v>
      </c>
      <c r="J120" s="115"/>
    </row>
    <row r="121" spans="1:10" s="114" customFormat="1" ht="12.75" customHeight="1" x14ac:dyDescent="0.2">
      <c r="A121" s="148">
        <v>42</v>
      </c>
      <c r="B121" s="183" t="s">
        <v>49</v>
      </c>
      <c r="C121" s="150">
        <v>740</v>
      </c>
      <c r="D121" s="150">
        <v>570</v>
      </c>
      <c r="E121" s="150">
        <v>740</v>
      </c>
      <c r="F121" s="150">
        <v>740</v>
      </c>
      <c r="G121" s="150">
        <v>740</v>
      </c>
      <c r="J121" s="115"/>
    </row>
    <row r="122" spans="1:10" ht="18.75" customHeight="1" x14ac:dyDescent="0.2">
      <c r="A122" s="118" t="s">
        <v>94</v>
      </c>
      <c r="B122" s="117" t="s">
        <v>93</v>
      </c>
      <c r="C122" s="116">
        <f>SUM(C123:C123)</f>
        <v>1256.1099999999999</v>
      </c>
      <c r="D122" s="116">
        <f>SUM(D123:D123)</f>
        <v>500</v>
      </c>
      <c r="E122" s="116">
        <f>SUM(E123:E123)</f>
        <v>600</v>
      </c>
      <c r="F122" s="116">
        <f>SUM(F123:F123)</f>
        <v>600</v>
      </c>
      <c r="G122" s="116">
        <f>SUM(G123:G123)</f>
        <v>600</v>
      </c>
    </row>
    <row r="123" spans="1:10" s="119" customFormat="1" ht="12.75" customHeight="1" x14ac:dyDescent="0.2">
      <c r="A123" s="159">
        <v>42</v>
      </c>
      <c r="B123" s="160" t="s">
        <v>49</v>
      </c>
      <c r="C123" s="161">
        <v>1256.1099999999999</v>
      </c>
      <c r="D123" s="161">
        <v>500</v>
      </c>
      <c r="E123" s="161">
        <v>600</v>
      </c>
      <c r="F123" s="161">
        <v>600</v>
      </c>
      <c r="G123" s="161">
        <v>600</v>
      </c>
      <c r="J123" s="120"/>
    </row>
    <row r="124" spans="1:10" ht="24.75" customHeight="1" x14ac:dyDescent="0.2">
      <c r="A124" s="118" t="s">
        <v>92</v>
      </c>
      <c r="B124" s="117" t="s">
        <v>91</v>
      </c>
      <c r="C124" s="116">
        <f>SUM(C125:C125)</f>
        <v>0</v>
      </c>
      <c r="D124" s="116">
        <f>SUM(D125:D125)</f>
        <v>0</v>
      </c>
      <c r="E124" s="116">
        <f>SUM(E125:E125)</f>
        <v>0</v>
      </c>
      <c r="F124" s="116">
        <f>SUM(F125:F125)</f>
        <v>0</v>
      </c>
      <c r="G124" s="116">
        <f>SUM(G125:G125)</f>
        <v>0</v>
      </c>
      <c r="H124" s="114"/>
    </row>
    <row r="125" spans="1:10" s="114" customFormat="1" ht="12.75" customHeight="1" x14ac:dyDescent="0.2">
      <c r="A125" s="148">
        <v>42</v>
      </c>
      <c r="B125" s="183" t="s">
        <v>49</v>
      </c>
      <c r="C125" s="150"/>
      <c r="D125" s="150"/>
      <c r="E125" s="150"/>
      <c r="F125" s="158"/>
      <c r="G125" s="150"/>
      <c r="J125" s="115"/>
    </row>
    <row r="126" spans="1:10" s="113" customFormat="1" ht="33.75" customHeight="1" thickBot="1" x14ac:dyDescent="0.25">
      <c r="A126" s="182" t="s">
        <v>130</v>
      </c>
      <c r="B126" s="182" t="s">
        <v>38</v>
      </c>
      <c r="C126" s="180" t="s">
        <v>141</v>
      </c>
      <c r="D126" s="180" t="s">
        <v>142</v>
      </c>
      <c r="E126" s="180" t="s">
        <v>143</v>
      </c>
      <c r="F126" s="181" t="s">
        <v>78</v>
      </c>
      <c r="G126" s="181" t="s">
        <v>144</v>
      </c>
      <c r="J126" s="122"/>
    </row>
    <row r="127" spans="1:10" ht="23.25" thickTop="1" x14ac:dyDescent="0.2">
      <c r="A127" s="155" t="s">
        <v>171</v>
      </c>
      <c r="B127" s="156" t="s">
        <v>90</v>
      </c>
      <c r="C127" s="157">
        <f t="shared" ref="C127:G128" si="8">SUM(C128)</f>
        <v>1450155.1</v>
      </c>
      <c r="D127" s="157">
        <f t="shared" si="8"/>
        <v>1581000</v>
      </c>
      <c r="E127" s="157">
        <f t="shared" si="8"/>
        <v>1577000</v>
      </c>
      <c r="F127" s="157">
        <f t="shared" si="8"/>
        <v>1577000</v>
      </c>
      <c r="G127" s="157">
        <f t="shared" si="8"/>
        <v>1577000</v>
      </c>
    </row>
    <row r="128" spans="1:10" ht="18" x14ac:dyDescent="0.2">
      <c r="A128" s="273" t="s">
        <v>172</v>
      </c>
      <c r="B128" s="167" t="s">
        <v>89</v>
      </c>
      <c r="C128" s="168">
        <f t="shared" si="8"/>
        <v>1450155.1</v>
      </c>
      <c r="D128" s="168">
        <f t="shared" si="8"/>
        <v>1581000</v>
      </c>
      <c r="E128" s="168">
        <f t="shared" si="8"/>
        <v>1577000</v>
      </c>
      <c r="F128" s="168">
        <f t="shared" si="8"/>
        <v>1577000</v>
      </c>
      <c r="G128" s="168">
        <f t="shared" si="8"/>
        <v>1577000</v>
      </c>
    </row>
    <row r="129" spans="1:10" x14ac:dyDescent="0.2">
      <c r="A129" s="118" t="s">
        <v>152</v>
      </c>
      <c r="B129" s="117" t="s">
        <v>88</v>
      </c>
      <c r="C129" s="116">
        <f>SUM(C130:C132)</f>
        <v>1450155.1</v>
      </c>
      <c r="D129" s="116">
        <f>SUM(D130:D132)</f>
        <v>1581000</v>
      </c>
      <c r="E129" s="116">
        <f>SUM(E130:E132)</f>
        <v>1577000</v>
      </c>
      <c r="F129" s="116">
        <f>SUM(F130:F132)</f>
        <v>1577000</v>
      </c>
      <c r="G129" s="116">
        <f>SUM(G130:G132)</f>
        <v>1577000</v>
      </c>
      <c r="H129" s="114"/>
    </row>
    <row r="130" spans="1:10" x14ac:dyDescent="0.2">
      <c r="A130" s="148">
        <v>31</v>
      </c>
      <c r="B130" s="151" t="s">
        <v>29</v>
      </c>
      <c r="C130" s="150">
        <v>1426997.01</v>
      </c>
      <c r="D130" s="150">
        <v>1565000</v>
      </c>
      <c r="E130" s="150">
        <v>1562500</v>
      </c>
      <c r="F130" s="150">
        <v>1562500</v>
      </c>
      <c r="G130" s="150">
        <v>1562500</v>
      </c>
    </row>
    <row r="131" spans="1:10" x14ac:dyDescent="0.2">
      <c r="A131" s="148">
        <v>32</v>
      </c>
      <c r="B131" s="151" t="s">
        <v>31</v>
      </c>
      <c r="C131" s="150">
        <v>21637.5</v>
      </c>
      <c r="D131" s="150">
        <v>16000</v>
      </c>
      <c r="E131" s="150">
        <v>14500</v>
      </c>
      <c r="F131" s="150">
        <v>14500</v>
      </c>
      <c r="G131" s="150">
        <v>14500</v>
      </c>
    </row>
    <row r="132" spans="1:10" s="114" customFormat="1" x14ac:dyDescent="0.2">
      <c r="A132" s="148">
        <v>34</v>
      </c>
      <c r="B132" s="151" t="s">
        <v>32</v>
      </c>
      <c r="C132" s="150">
        <v>1520.59</v>
      </c>
      <c r="D132" s="150">
        <v>0</v>
      </c>
      <c r="E132" s="150">
        <v>0</v>
      </c>
      <c r="F132" s="150">
        <v>0</v>
      </c>
      <c r="G132" s="150">
        <v>0</v>
      </c>
      <c r="J132" s="115"/>
    </row>
    <row r="135" spans="1:10" x14ac:dyDescent="0.2">
      <c r="F135" s="113" t="s">
        <v>87</v>
      </c>
      <c r="J135" s="109"/>
    </row>
    <row r="136" spans="1:10" x14ac:dyDescent="0.2">
      <c r="F136" s="113"/>
      <c r="J136" s="109"/>
    </row>
    <row r="137" spans="1:10" x14ac:dyDescent="0.2">
      <c r="F137" s="113" t="s">
        <v>86</v>
      </c>
      <c r="J137" s="109"/>
    </row>
  </sheetData>
  <mergeCells count="1">
    <mergeCell ref="A4:B4"/>
  </mergeCells>
  <pageMargins left="0.78740157480314965" right="0" top="0.11811023622047245" bottom="0.43307086614173229" header="0.11811023622047245" footer="0.11811023622047245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RAČUN PRIHODA I RASHODA</vt:lpstr>
      <vt:lpstr>RASHODI PREMA FUNK.KLASIF.</vt:lpstr>
      <vt:lpstr>RAČUN FINANCIRANJA</vt:lpstr>
      <vt:lpstr>POSEBNI DIO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2025-10-16T11:10:28Z</cp:lastPrinted>
  <dcterms:created xsi:type="dcterms:W3CDTF">2022-10-06T06:32:40Z</dcterms:created>
  <dcterms:modified xsi:type="dcterms:W3CDTF">2025-11-10T12:55:14Z</dcterms:modified>
</cp:coreProperties>
</file>